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<sst xmlns="http://schemas.openxmlformats.org/spreadsheetml/2006/main" count="178" uniqueCount="172">
  <si>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</si>
  <si>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</si>
  <si>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</si>
  <si>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</si>
  <si>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</si>
  <si>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</si>
  <si>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</si>
  <si>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</si>
  <si>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</si>
  <si>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</si>
  <si>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</si>
  <si>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</si>
  <si>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</si>
  <si>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</si>
  <si>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</si>
  <si>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</si>
  <si>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</si>
  <si>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</si>
  <si>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</si>
  <si>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</si>
  <si>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</si>
  <si>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</si>
  <si>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</si>
  <si>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</si>
  <si>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</si>
  <si>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</si>
  <si>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</si>
  <si>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</si>
  <si>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</si>
  <si>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</si>
  <si>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</si>
  <si>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</si>
  <si>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</si>
  <si>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</si>
  <si>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</si>
  <si>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</si>
  <si>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</si>
  <si>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</si>
  <si>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</si>
  <si>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</si>
  <si>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</si>
  <si>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</si>
  <si>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</si>
  <si>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</si>
  <si>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</si>
  <si>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</si>
  <si>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</si>
  <si>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</si>
  <si>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</si>
  <si>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</si>
  <si>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</si>
  <si>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</si>
  <si>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</si>
  <si>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</si>
  <si>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</si>
  <si>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</si>
  <si>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</si>
  <si>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</si>
  <si>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</si>
  <si>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</si>
  <si>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</si>
  <si>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</si>
  <si>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</si>
  <si>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</si>
  <si>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</si>
  <si>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</si>
  <si>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</si>
  <si>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</si>
  <si>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</si>
  <si>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</si>
  <si>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</si>
  <si>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</si>
  <si>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</si>
  <si>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</si>
  <si>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</si>
  <si>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</si>
  <si>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</si>
  <si>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</si>
  <si>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</si>
  <si>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</si>
  <si>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</si>
  <si>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</si>
  <si>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</si>
  <si>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</si>
  <si>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</si>
  <si>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</si>
  <si>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</si>
  <si>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</si>
  <si>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</si>
  <si>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</si>
  <si>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</si>
  <si>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</si>
  <si>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</si>
  <si>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</si>
  <si>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</si>
  <si>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</si>
  <si>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</si>
  <si>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</si>
  <si>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</si>
  <si>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</si>
  <si>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</si>
  <si>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</si>
  <si>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</si>
  <si>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</si>
  <si>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</si>
  <si>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</si>
  <si>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</si>
  <si>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</si>
  <si>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</si>
  <si>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</si>
  <si>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</si>
  <si>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</si>
  <si>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</si>
  <si>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</si>
  <si>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</si>
  <si>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</si>
  <si>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</si>
  <si>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</si>
  <si>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</si>
  <si>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</si>
  <si>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</si>
  <si>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</si>
  <si>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</si>
  <si>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</si>
  <si>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</si>
  <si>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</si>
  <si>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</si>
  <si>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</si>
  <si>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</si>
  <si>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</si>
  <si>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</si>
  <si>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</si>
  <si>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</si>
  <si>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</si>
  <si>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</si>
  <si>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</si>
  <si>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</si>
  <si>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</si>
  <si>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</si>
  <si>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</si>
  <si>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</si>
  <si>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</si>
  <si>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</si>
  <si>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</si>
  <si>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</si>
  <si>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</si>
  <si>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</si>
  <si>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</si>
  <si>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</si>
  <si>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</si>
  <si>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</si>
  <si>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</si>
  <si>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</si>
  <si>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</si>
  <si>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</si>
  <si>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</si>
  <si>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</si>
  <si>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</si>
  <si>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</si>
  <si>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</si>
  <si>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Бюджетные назначения на 2022 год</t>
  </si>
  <si>
    <t>% исполнения 2022 года к 2021 году</t>
  </si>
  <si>
    <t>Сведения об исполнении бюджета Турковского муниципального  района Саратовской области 
за  9 месяцев 2022 года</t>
  </si>
  <si>
    <t>Кассовое исполнение
 за  январь-сентябрь 2021 года</t>
  </si>
  <si>
    <t>Кассовое исполнение
 за  январь-сентябрь 2022 года</t>
  </si>
  <si>
    <t>Коммунальное хозяйство</t>
  </si>
  <si>
    <t>0502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</si>
  <si>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</si>
  <si>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</si>
  <si>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9 месяцев 2022 года. (Постановление Главы администрации Турковского муниципального района от 11.08.2008г.№417)</t>
  </si>
  <si>
    <t>Среднесписочная численность работников за 9 месяцев 2022 года, человек</t>
  </si>
  <si>
    <t>Кассовые расходы на заработную плату и начисления на нее за 9 месяцев 2022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</si>
</sst>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>
      <alignment horizontal="left" wrapText="1" indent="2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vertical="justify" wrapText="1"/>
    </xf>
    <xf numFmtId="172" fontId="2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 vertical="top" wrapText="1" indent="3" readingOrder="1"/>
    </xf>
    <xf numFmtId="0" fontId="0" fillId="33" borderId="11" xfId="0" applyFont="1" applyFill="1" applyBorder="1" applyAlignment="1">
      <alignment horizontal="left" vertical="top" wrapText="1" indent="3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 vertical="top" wrapText="1"/>
    </xf>
    <xf numFmtId="173" fontId="2" fillId="33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0" fillId="33" borderId="11" xfId="0" applyFill="1" applyBorder="1" applyAlignment="1">
      <alignment horizontal="left" vertical="top" wrapText="1" indent="3"/>
    </xf>
    <xf numFmtId="49" fontId="0" fillId="0" borderId="11" xfId="0" applyNumberFormat="1" applyBorder="1" applyAlignment="1">
      <alignment horizontal="center"/>
    </xf>
    <xf numFmtId="172" fontId="2" fillId="33" borderId="11" xfId="0" applyNumberFormat="1" applyFont="1" applyFill="1" applyBorder="1" applyAlignment="1">
      <alignment vertical="top" wrapText="1"/>
    </xf>
    <xf numFmtId="172" fontId="0" fillId="33" borderId="11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left" vertical="justify" wrapText="1" indent="3"/>
    </xf>
    <xf numFmtId="0" fontId="2" fillId="33" borderId="11" xfId="0" applyFont="1" applyFill="1" applyBorder="1" applyAlignment="1">
      <alignment horizontal="left" vertical="justify" wrapText="1" indent="3"/>
    </xf>
    <xf numFmtId="0" fontId="2" fillId="33" borderId="11" xfId="0" applyFont="1" applyFill="1" applyBorder="1" applyAlignment="1">
      <alignment horizontal="left" vertical="top" wrapText="1" indent="3" readingOrder="1"/>
    </xf>
    <xf numFmtId="0" fontId="0" fillId="33" borderId="11" xfId="0" applyFont="1" applyFill="1" applyBorder="1" applyAlignment="1">
      <alignment horizontal="left" vertical="top" wrapText="1" indent="3" readingOrder="1"/>
    </xf>
    <xf numFmtId="0" fontId="2" fillId="33" borderId="11" xfId="0" applyFont="1" applyFill="1" applyBorder="1" applyAlignment="1">
      <alignment horizontal="left" vertical="top" wrapText="1" indent="3"/>
    </xf>
    <xf numFmtId="0" fontId="0" fillId="33" borderId="11" xfId="0" applyFont="1" applyFill="1" applyBorder="1" applyAlignment="1">
      <alignment horizontal="left" vertical="top" wrapText="1" indent="3"/>
    </xf>
    <xf numFmtId="172" fontId="0" fillId="0" borderId="11" xfId="0" applyNumberForma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3" fillId="0" borderId="1" xfId="33" applyNumberFormat="1" applyProtection="1">
      <alignment horizontal="left" wrapText="1" indent="2"/>
      <protection/>
    </xf>
    <xf numFmtId="172" fontId="0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110" zoomScaleNormal="110" zoomScalePageLayoutView="0" workbookViewId="0" topLeftCell="A1">
      <selection activeCell="C6" sqref="C6:E6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54.75" customHeight="1">
      <c r="A1" s="68" t="s">
        <v>169</v>
      </c>
      <c r="B1" s="68"/>
      <c r="C1" s="68"/>
      <c r="D1" s="68"/>
      <c r="E1" s="68"/>
      <c r="F1" s="68"/>
      <c r="G1" s="68"/>
    </row>
    <row r="2" spans="1:7" s="1" customFormat="1" ht="18" customHeight="1">
      <c r="A2" s="72" t="s">
        <v>122</v>
      </c>
      <c r="B2" s="72"/>
      <c r="C2" s="72"/>
      <c r="D2" s="72"/>
      <c r="E2" s="72"/>
      <c r="F2" s="72"/>
      <c r="G2" s="72"/>
    </row>
    <row r="3" spans="1:7" s="53" customFormat="1" ht="45" customHeight="1">
      <c r="A3" s="69" t="s">
        <v>120</v>
      </c>
      <c r="B3" s="70"/>
      <c r="C3" s="69" t="s">
        <v>170</v>
      </c>
      <c r="D3" s="71"/>
      <c r="E3" s="70"/>
      <c r="F3" s="69" t="s">
        <v>171</v>
      </c>
      <c r="G3" s="70"/>
    </row>
    <row r="4" spans="1:7" s="53" customFormat="1" ht="36" customHeight="1">
      <c r="A4" s="69" t="s">
        <v>121</v>
      </c>
      <c r="B4" s="70"/>
      <c r="C4" s="59">
        <v>76</v>
      </c>
      <c r="D4" s="60"/>
      <c r="E4" s="61"/>
      <c r="F4" s="59">
        <v>19173.7</v>
      </c>
      <c r="G4" s="61"/>
    </row>
    <row r="5" spans="1:7" s="53" customFormat="1" ht="37.5" customHeight="1">
      <c r="A5" s="69" t="s">
        <v>153</v>
      </c>
      <c r="B5" s="61"/>
      <c r="C5" s="59">
        <v>493</v>
      </c>
      <c r="D5" s="60"/>
      <c r="E5" s="61"/>
      <c r="F5" s="59">
        <v>143202.4</v>
      </c>
      <c r="G5" s="61"/>
    </row>
    <row r="6" spans="1:7" s="1" customFormat="1" ht="20.25" customHeight="1">
      <c r="A6" s="62"/>
      <c r="B6" s="62"/>
      <c r="C6" s="62"/>
      <c r="D6" s="62"/>
      <c r="E6" s="62"/>
      <c r="F6" s="63" t="s">
        <v>123</v>
      </c>
      <c r="G6" s="63"/>
    </row>
    <row r="7" spans="1:7" s="1" customFormat="1" ht="4.5" customHeight="1">
      <c r="A7" s="66" t="s">
        <v>162</v>
      </c>
      <c r="B7" s="66"/>
      <c r="C7" s="66"/>
      <c r="D7" s="66"/>
      <c r="E7" s="66"/>
      <c r="F7" s="66"/>
      <c r="G7" s="66"/>
    </row>
    <row r="8" spans="1:7" s="1" customFormat="1" ht="0.75" customHeight="1">
      <c r="A8" s="66"/>
      <c r="B8" s="66"/>
      <c r="C8" s="66"/>
      <c r="D8" s="66"/>
      <c r="E8" s="66"/>
      <c r="F8" s="66"/>
      <c r="G8" s="66"/>
    </row>
    <row r="9" spans="1:7" ht="42" customHeight="1">
      <c r="A9" s="66"/>
      <c r="B9" s="66"/>
      <c r="C9" s="66"/>
      <c r="D9" s="66"/>
      <c r="E9" s="66"/>
      <c r="F9" s="66"/>
      <c r="G9" s="66"/>
    </row>
    <row r="10" spans="1:7" s="1" customFormat="1" ht="3" customHeight="1">
      <c r="A10" s="67"/>
      <c r="B10" s="67"/>
      <c r="C10" s="67"/>
      <c r="D10" s="67"/>
      <c r="E10" s="67"/>
      <c r="F10" s="67"/>
      <c r="G10" s="67"/>
    </row>
    <row r="11" spans="1:11" s="2" customFormat="1" ht="63" customHeight="1">
      <c r="A11" s="13" t="s">
        <v>47</v>
      </c>
      <c r="B11" s="14" t="s">
        <v>7</v>
      </c>
      <c r="C11" s="52" t="s">
        <v>163</v>
      </c>
      <c r="D11" s="54" t="s">
        <v>160</v>
      </c>
      <c r="E11" s="54" t="s">
        <v>164</v>
      </c>
      <c r="F11" s="14" t="s">
        <v>4</v>
      </c>
      <c r="G11" s="50" t="s">
        <v>161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4" t="s">
        <v>5</v>
      </c>
      <c r="C13" s="64"/>
      <c r="D13" s="65"/>
      <c r="E13" s="65"/>
      <c r="F13" s="65"/>
      <c r="G13" s="15"/>
      <c r="H13" s="1"/>
      <c r="I13" s="1"/>
      <c r="J13" s="1"/>
      <c r="K13" s="1"/>
    </row>
    <row r="14" spans="1:7" ht="11.25">
      <c r="A14" s="16" t="s">
        <v>125</v>
      </c>
      <c r="B14" s="17" t="s">
        <v>26</v>
      </c>
      <c r="C14" s="9">
        <f>C15+C29</f>
        <v>51327.40000000001</v>
      </c>
      <c r="D14" s="9">
        <f>D15+D29</f>
        <v>71449.09999999999</v>
      </c>
      <c r="E14" s="9">
        <f>E15+E29</f>
        <v>50163.3</v>
      </c>
      <c r="F14" s="18">
        <f>E14/D14*100</f>
        <v>70.20844209374228</v>
      </c>
      <c r="G14" s="18">
        <f>E14/C14*100</f>
        <v>97.7320105830414</v>
      </c>
    </row>
    <row r="15" spans="1:7" ht="11.25">
      <c r="A15" s="16"/>
      <c r="B15" s="17" t="s">
        <v>126</v>
      </c>
      <c r="C15" s="9">
        <f>C16+C18+C20+C24+C25</f>
        <v>42179.200000000004</v>
      </c>
      <c r="D15" s="9">
        <f>D16+D18+D20+D24+D25</f>
        <v>54676.799999999996</v>
      </c>
      <c r="E15" s="9">
        <f>E16+E18+E20+E24+E25</f>
        <v>38704.9</v>
      </c>
      <c r="F15" s="18">
        <f aca="true" t="shared" si="0" ref="F15:F29">E15/D15*100</f>
        <v>70.78852456617798</v>
      </c>
      <c r="G15" s="18">
        <f aca="true" t="shared" si="1" ref="G15:G34">E15/C15*100</f>
        <v>91.76300166906911</v>
      </c>
    </row>
    <row r="16" spans="1:7" ht="11.25">
      <c r="A16" s="16" t="s">
        <v>31</v>
      </c>
      <c r="B16" s="44" t="s">
        <v>9</v>
      </c>
      <c r="C16" s="9">
        <f>C17</f>
        <v>17338.1</v>
      </c>
      <c r="D16" s="9">
        <f>D17</f>
        <v>28500</v>
      </c>
      <c r="E16" s="9">
        <f>E17</f>
        <v>19351.9</v>
      </c>
      <c r="F16" s="18">
        <f t="shared" si="0"/>
        <v>67.90140350877193</v>
      </c>
      <c r="G16" s="18">
        <f t="shared" si="1"/>
        <v>111.61488283029861</v>
      </c>
    </row>
    <row r="17" spans="1:7" ht="11.25">
      <c r="A17" s="16" t="s">
        <v>127</v>
      </c>
      <c r="B17" s="43" t="s">
        <v>128</v>
      </c>
      <c r="C17" s="7">
        <v>17338.1</v>
      </c>
      <c r="D17" s="8">
        <v>28500</v>
      </c>
      <c r="E17" s="7">
        <v>19351.9</v>
      </c>
      <c r="F17" s="18">
        <f t="shared" si="0"/>
        <v>67.90140350877193</v>
      </c>
      <c r="G17" s="18">
        <f t="shared" si="1"/>
        <v>111.61488283029861</v>
      </c>
    </row>
    <row r="18" spans="1:7" ht="38.25" customHeight="1">
      <c r="A18" s="16" t="s">
        <v>32</v>
      </c>
      <c r="B18" s="45" t="s">
        <v>10</v>
      </c>
      <c r="C18" s="9">
        <f>C19</f>
        <v>8938.9</v>
      </c>
      <c r="D18" s="9">
        <f>D19</f>
        <v>5690.9</v>
      </c>
      <c r="E18" s="9">
        <f>E19</f>
        <v>4937.2</v>
      </c>
      <c r="F18" s="18">
        <f t="shared" si="0"/>
        <v>86.7560491310689</v>
      </c>
      <c r="G18" s="18">
        <f t="shared" si="1"/>
        <v>55.23274675854971</v>
      </c>
    </row>
    <row r="19" spans="1:7" ht="38.25" customHeight="1">
      <c r="A19" s="16" t="s">
        <v>129</v>
      </c>
      <c r="B19" s="46" t="s">
        <v>130</v>
      </c>
      <c r="C19" s="7">
        <v>8938.9</v>
      </c>
      <c r="D19" s="8">
        <v>5690.9</v>
      </c>
      <c r="E19" s="7">
        <v>4937.2</v>
      </c>
      <c r="F19" s="18">
        <f t="shared" si="0"/>
        <v>86.7560491310689</v>
      </c>
      <c r="G19" s="18">
        <f t="shared" si="1"/>
        <v>55.23274675854971</v>
      </c>
    </row>
    <row r="20" spans="1:7" ht="11.25">
      <c r="A20" s="16" t="s">
        <v>33</v>
      </c>
      <c r="B20" s="47" t="s">
        <v>11</v>
      </c>
      <c r="C20" s="9">
        <f>C21+C22+C23</f>
        <v>12110.3</v>
      </c>
      <c r="D20" s="9">
        <f>D21+D22+D23</f>
        <v>9502.8</v>
      </c>
      <c r="E20" s="9">
        <f>E21+E22+E23</f>
        <v>9576</v>
      </c>
      <c r="F20" s="18">
        <f t="shared" si="0"/>
        <v>100.77029928021216</v>
      </c>
      <c r="G20" s="18">
        <f t="shared" si="1"/>
        <v>79.07318563536825</v>
      </c>
    </row>
    <row r="21" spans="1:7" ht="22.5">
      <c r="A21" s="16" t="s">
        <v>131</v>
      </c>
      <c r="B21" s="48" t="s">
        <v>134</v>
      </c>
      <c r="C21" s="7">
        <v>638</v>
      </c>
      <c r="D21" s="8">
        <v>9.5</v>
      </c>
      <c r="E21" s="7">
        <v>17.4</v>
      </c>
      <c r="F21" s="18">
        <f t="shared" si="0"/>
        <v>183.1578947368421</v>
      </c>
      <c r="G21" s="18">
        <f t="shared" si="1"/>
        <v>2.727272727272727</v>
      </c>
    </row>
    <row r="22" spans="1:7" ht="11.25">
      <c r="A22" s="16" t="s">
        <v>132</v>
      </c>
      <c r="B22" s="35" t="s">
        <v>135</v>
      </c>
      <c r="C22" s="7">
        <v>11103.9</v>
      </c>
      <c r="D22" s="8">
        <v>8993.3</v>
      </c>
      <c r="E22" s="7">
        <v>9183</v>
      </c>
      <c r="F22" s="18">
        <f t="shared" si="0"/>
        <v>102.10934807023007</v>
      </c>
      <c r="G22" s="18">
        <f t="shared" si="1"/>
        <v>82.70067273660607</v>
      </c>
    </row>
    <row r="23" spans="1:7" ht="22.5">
      <c r="A23" s="16" t="s">
        <v>133</v>
      </c>
      <c r="B23" s="35" t="s">
        <v>136</v>
      </c>
      <c r="C23" s="7">
        <v>368.4</v>
      </c>
      <c r="D23" s="8">
        <v>500</v>
      </c>
      <c r="E23" s="7">
        <v>375.6</v>
      </c>
      <c r="F23" s="18">
        <f t="shared" si="0"/>
        <v>75.12</v>
      </c>
      <c r="G23" s="18">
        <f t="shared" si="1"/>
        <v>101.95439739413683</v>
      </c>
    </row>
    <row r="24" spans="1:7" ht="11.25">
      <c r="A24" s="16" t="s">
        <v>156</v>
      </c>
      <c r="B24" s="47" t="s">
        <v>157</v>
      </c>
      <c r="C24" s="9">
        <v>3145.8</v>
      </c>
      <c r="D24" s="9">
        <v>10203.1</v>
      </c>
      <c r="E24" s="9">
        <v>3797.2</v>
      </c>
      <c r="F24" s="18">
        <f t="shared" si="0"/>
        <v>37.21614019268653</v>
      </c>
      <c r="G24" s="18">
        <f t="shared" si="1"/>
        <v>120.70697437853646</v>
      </c>
    </row>
    <row r="25" spans="1:7" ht="15.75" customHeight="1">
      <c r="A25" s="16" t="s">
        <v>48</v>
      </c>
      <c r="B25" s="47" t="s">
        <v>13</v>
      </c>
      <c r="C25" s="9">
        <v>646.1</v>
      </c>
      <c r="D25" s="9">
        <v>780</v>
      </c>
      <c r="E25" s="9">
        <v>1042.6</v>
      </c>
      <c r="F25" s="18">
        <f t="shared" si="0"/>
        <v>133.66666666666666</v>
      </c>
      <c r="G25" s="18">
        <f t="shared" si="1"/>
        <v>161.3682092555332</v>
      </c>
    </row>
    <row r="26" spans="1:7" ht="1.5" customHeight="1" hidden="1">
      <c r="A26" s="16"/>
      <c r="B26" s="19" t="s">
        <v>12</v>
      </c>
      <c r="C26" s="7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1"/>
      <c r="B27" s="20" t="s">
        <v>13</v>
      </c>
      <c r="C27" s="7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0" t="s">
        <v>14</v>
      </c>
      <c r="C28" s="7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47" t="s">
        <v>137</v>
      </c>
      <c r="C29" s="9">
        <f>C30+C36+C37+C38+C42+C43</f>
        <v>9148.2</v>
      </c>
      <c r="D29" s="9">
        <f>D30+D36+D37+D38+D42+D43</f>
        <v>16772.3</v>
      </c>
      <c r="E29" s="9">
        <f>E30+E36+E37+E38+E42+E43</f>
        <v>11458.4</v>
      </c>
      <c r="F29" s="18">
        <f t="shared" si="0"/>
        <v>68.31740429159984</v>
      </c>
      <c r="G29" s="18">
        <f t="shared" si="1"/>
        <v>125.2530552458407</v>
      </c>
    </row>
    <row r="30" spans="1:7" ht="35.25" customHeight="1">
      <c r="A30" s="16" t="s">
        <v>34</v>
      </c>
      <c r="B30" s="47" t="s">
        <v>15</v>
      </c>
      <c r="C30" s="9">
        <f>C32+C33+C34</f>
        <v>1510</v>
      </c>
      <c r="D30" s="9">
        <f>D32+D33+D34</f>
        <v>2319</v>
      </c>
      <c r="E30" s="9">
        <f>E32+E33+E34+E35</f>
        <v>1515.1</v>
      </c>
      <c r="F30" s="18">
        <f aca="true" t="shared" si="2" ref="F30:F42">E30/D30*100</f>
        <v>65.33419577404052</v>
      </c>
      <c r="G30" s="18">
        <f t="shared" si="1"/>
        <v>100.33774834437085</v>
      </c>
    </row>
    <row r="31" spans="1:7" ht="22.5" customHeight="1" hidden="1">
      <c r="A31" s="16"/>
      <c r="B31" s="20" t="s">
        <v>16</v>
      </c>
      <c r="C31" s="7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138</v>
      </c>
      <c r="B32" s="35" t="s">
        <v>148</v>
      </c>
      <c r="C32" s="7">
        <v>1168.4</v>
      </c>
      <c r="D32" s="8">
        <v>2038</v>
      </c>
      <c r="E32" s="7">
        <v>1031.7</v>
      </c>
      <c r="F32" s="18">
        <f t="shared" si="2"/>
        <v>50.62315996074583</v>
      </c>
      <c r="G32" s="18">
        <f t="shared" si="1"/>
        <v>88.30023964395754</v>
      </c>
    </row>
    <row r="33" spans="1:7" ht="84.75" customHeight="1">
      <c r="A33" s="16" t="s">
        <v>149</v>
      </c>
      <c r="B33" s="35" t="s">
        <v>150</v>
      </c>
      <c r="C33" s="7">
        <v>341.6</v>
      </c>
      <c r="D33" s="8">
        <v>255</v>
      </c>
      <c r="E33" s="7">
        <v>467.3</v>
      </c>
      <c r="F33" s="18">
        <f t="shared" si="2"/>
        <v>183.2549019607843</v>
      </c>
      <c r="G33" s="18">
        <f t="shared" si="1"/>
        <v>136.79742388758783</v>
      </c>
    </row>
    <row r="34" spans="1:7" ht="48" customHeight="1">
      <c r="A34" s="16" t="s">
        <v>158</v>
      </c>
      <c r="B34" s="35" t="s">
        <v>159</v>
      </c>
      <c r="C34" s="7">
        <v>0</v>
      </c>
      <c r="D34" s="8">
        <v>26</v>
      </c>
      <c r="E34" s="7">
        <v>2.1</v>
      </c>
      <c r="F34" s="18">
        <f t="shared" si="2"/>
        <v>8.076923076923077</v>
      </c>
      <c r="G34" s="18" t="e">
        <f t="shared" si="1"/>
        <v>#DIV/0!</v>
      </c>
    </row>
    <row r="35" spans="1:7" ht="103.5" customHeight="1">
      <c r="A35" s="16" t="s">
        <v>167</v>
      </c>
      <c r="B35" s="35" t="s">
        <v>168</v>
      </c>
      <c r="C35" s="7"/>
      <c r="D35" s="8"/>
      <c r="E35" s="7">
        <v>14</v>
      </c>
      <c r="F35" s="18"/>
      <c r="G35" s="18"/>
    </row>
    <row r="36" spans="1:11" s="3" customFormat="1" ht="28.5" customHeight="1">
      <c r="A36" s="21" t="s">
        <v>49</v>
      </c>
      <c r="B36" s="47" t="s">
        <v>16</v>
      </c>
      <c r="C36" s="9">
        <v>16.1</v>
      </c>
      <c r="D36" s="9">
        <v>17.7</v>
      </c>
      <c r="E36" s="9">
        <v>24</v>
      </c>
      <c r="F36" s="18">
        <f t="shared" si="2"/>
        <v>135.59322033898306</v>
      </c>
      <c r="G36" s="18">
        <f aca="true" t="shared" si="3" ref="G36:G43">E36/C36*100</f>
        <v>149.06832298136646</v>
      </c>
      <c r="H36" s="1"/>
      <c r="I36" s="1"/>
      <c r="J36" s="1"/>
      <c r="K36" s="1"/>
    </row>
    <row r="37" spans="1:11" s="3" customFormat="1" ht="23.25" customHeight="1">
      <c r="A37" s="21" t="s">
        <v>50</v>
      </c>
      <c r="B37" s="47" t="s">
        <v>51</v>
      </c>
      <c r="C37" s="9">
        <v>17.1</v>
      </c>
      <c r="D37" s="9">
        <v>15</v>
      </c>
      <c r="E37" s="9">
        <v>179.8</v>
      </c>
      <c r="F37" s="18" t="s">
        <v>119</v>
      </c>
      <c r="G37" s="18">
        <f t="shared" si="3"/>
        <v>1051.4619883040937</v>
      </c>
      <c r="H37" s="1"/>
      <c r="I37" s="1"/>
      <c r="J37" s="1"/>
      <c r="K37" s="1"/>
    </row>
    <row r="38" spans="1:7" ht="23.25" customHeight="1">
      <c r="A38" s="21" t="s">
        <v>35</v>
      </c>
      <c r="B38" s="47" t="s">
        <v>17</v>
      </c>
      <c r="C38" s="9">
        <v>7210.3</v>
      </c>
      <c r="D38" s="9">
        <v>14410.6</v>
      </c>
      <c r="E38" s="9">
        <v>5460.7</v>
      </c>
      <c r="F38" s="18">
        <f t="shared" si="2"/>
        <v>37.89363385285831</v>
      </c>
      <c r="G38" s="18">
        <f t="shared" si="3"/>
        <v>75.73471284135195</v>
      </c>
    </row>
    <row r="39" spans="1:7" ht="11.25" customHeight="1" hidden="1">
      <c r="A39" s="21"/>
      <c r="B39" s="47" t="s">
        <v>18</v>
      </c>
      <c r="C39" s="9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1"/>
      <c r="B40" s="47" t="s">
        <v>19</v>
      </c>
      <c r="C40" s="9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 customHeight="1" hidden="1">
      <c r="A41" s="21"/>
      <c r="B41" s="47" t="s">
        <v>20</v>
      </c>
      <c r="C41" s="9"/>
      <c r="D41" s="9"/>
      <c r="E41" s="9"/>
      <c r="F41" s="18" t="e">
        <f t="shared" si="2"/>
        <v>#DIV/0!</v>
      </c>
      <c r="G41" s="18" t="e">
        <f t="shared" si="3"/>
        <v>#DIV/0!</v>
      </c>
    </row>
    <row r="42" spans="1:7" ht="11.25">
      <c r="A42" s="21" t="s">
        <v>52</v>
      </c>
      <c r="B42" s="47" t="s">
        <v>19</v>
      </c>
      <c r="C42" s="9">
        <v>73.1</v>
      </c>
      <c r="D42" s="9">
        <v>10</v>
      </c>
      <c r="E42" s="9">
        <v>4278.8</v>
      </c>
      <c r="F42" s="18">
        <f t="shared" si="2"/>
        <v>42788</v>
      </c>
      <c r="G42" s="18">
        <f t="shared" si="3"/>
        <v>5853.351573187415</v>
      </c>
    </row>
    <row r="43" spans="1:7" ht="11.25">
      <c r="A43" s="21" t="s">
        <v>53</v>
      </c>
      <c r="B43" s="47" t="s">
        <v>20</v>
      </c>
      <c r="C43" s="9">
        <v>321.6</v>
      </c>
      <c r="D43" s="9">
        <v>0</v>
      </c>
      <c r="E43" s="9">
        <v>0</v>
      </c>
      <c r="F43" s="18">
        <v>0</v>
      </c>
      <c r="G43" s="18">
        <f t="shared" si="3"/>
        <v>0</v>
      </c>
    </row>
    <row r="44" spans="1:7" ht="11.25">
      <c r="A44" s="16" t="s">
        <v>37</v>
      </c>
      <c r="B44" s="22" t="s">
        <v>27</v>
      </c>
      <c r="C44" s="9">
        <f>C45+C46+C47+C48+C49+C50</f>
        <v>155711.9</v>
      </c>
      <c r="D44" s="9">
        <f>D45+D46+D47+D48+D49+D50</f>
        <v>313024.5</v>
      </c>
      <c r="E44" s="9">
        <f>E45+E46+E47+E48+E49</f>
        <v>200920.3</v>
      </c>
      <c r="F44" s="18">
        <f aca="true" t="shared" si="4" ref="F44:F53">E44/D44*100</f>
        <v>64.18676493373522</v>
      </c>
      <c r="G44" s="18">
        <f>E44/C44*100</f>
        <v>129.03336225426574</v>
      </c>
    </row>
    <row r="45" spans="1:7" ht="24" customHeight="1">
      <c r="A45" s="16" t="s">
        <v>139</v>
      </c>
      <c r="B45" s="35" t="s">
        <v>140</v>
      </c>
      <c r="C45" s="7">
        <v>46216.4</v>
      </c>
      <c r="D45" s="8">
        <v>49295.5</v>
      </c>
      <c r="E45" s="7">
        <v>35645.4</v>
      </c>
      <c r="F45" s="18">
        <f t="shared" si="4"/>
        <v>72.30964286801027</v>
      </c>
      <c r="G45" s="18">
        <f aca="true" t="shared" si="5" ref="G45:G96">E45/C45*100</f>
        <v>77.12716697968686</v>
      </c>
    </row>
    <row r="46" spans="1:7" ht="36.75" customHeight="1">
      <c r="A46" s="16" t="s">
        <v>141</v>
      </c>
      <c r="B46" s="35" t="s">
        <v>142</v>
      </c>
      <c r="C46" s="7">
        <v>16857.8</v>
      </c>
      <c r="D46" s="8">
        <v>115570.4</v>
      </c>
      <c r="E46" s="7">
        <v>62604.7</v>
      </c>
      <c r="F46" s="18">
        <f t="shared" si="4"/>
        <v>54.17018544540817</v>
      </c>
      <c r="G46" s="18">
        <f t="shared" si="5"/>
        <v>371.369336449596</v>
      </c>
    </row>
    <row r="47" spans="1:7" ht="22.5" customHeight="1">
      <c r="A47" s="16" t="s">
        <v>143</v>
      </c>
      <c r="B47" s="35" t="s">
        <v>144</v>
      </c>
      <c r="C47" s="7">
        <v>85450.2</v>
      </c>
      <c r="D47" s="8">
        <v>139341.9</v>
      </c>
      <c r="E47" s="7">
        <v>94432.9</v>
      </c>
      <c r="F47" s="18">
        <f t="shared" si="4"/>
        <v>67.7706418528813</v>
      </c>
      <c r="G47" s="18"/>
    </row>
    <row r="48" spans="1:7" ht="15" customHeight="1">
      <c r="A48" s="16" t="s">
        <v>145</v>
      </c>
      <c r="B48" s="35" t="s">
        <v>146</v>
      </c>
      <c r="C48" s="7">
        <v>7187.5</v>
      </c>
      <c r="D48" s="8">
        <v>8816.7</v>
      </c>
      <c r="E48" s="7">
        <v>8237.3</v>
      </c>
      <c r="F48" s="18">
        <f t="shared" si="4"/>
        <v>93.42838023296697</v>
      </c>
      <c r="G48" s="18"/>
    </row>
    <row r="49" spans="1:7" ht="30.75" customHeight="1">
      <c r="A49" s="51" t="s">
        <v>154</v>
      </c>
      <c r="B49" s="47" t="s">
        <v>155</v>
      </c>
      <c r="C49" s="7">
        <v>0</v>
      </c>
      <c r="D49" s="8">
        <v>0</v>
      </c>
      <c r="E49" s="7">
        <v>0</v>
      </c>
      <c r="F49" s="18" t="e">
        <f t="shared" si="4"/>
        <v>#DIV/0!</v>
      </c>
      <c r="G49" s="18"/>
    </row>
    <row r="50" spans="1:7" ht="45.75" customHeight="1">
      <c r="A50" s="16" t="s">
        <v>147</v>
      </c>
      <c r="B50" s="45" t="s">
        <v>36</v>
      </c>
      <c r="C50" s="7">
        <v>0</v>
      </c>
      <c r="D50" s="8">
        <v>0</v>
      </c>
      <c r="E50" s="7">
        <v>0</v>
      </c>
      <c r="F50" s="18" t="e">
        <f t="shared" si="4"/>
        <v>#DIV/0!</v>
      </c>
      <c r="G50" s="18" t="e">
        <f t="shared" si="5"/>
        <v>#DIV/0!</v>
      </c>
    </row>
    <row r="51" spans="1:7" ht="38.25" customHeight="1" hidden="1">
      <c r="A51" s="16"/>
      <c r="B51" s="20" t="s">
        <v>24</v>
      </c>
      <c r="C51" s="20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0.75" customHeight="1" hidden="1">
      <c r="A52" s="16"/>
      <c r="B52" s="20" t="s">
        <v>25</v>
      </c>
      <c r="C52" s="20"/>
      <c r="D52" s="8"/>
      <c r="E52" s="7"/>
      <c r="F52" s="18" t="e">
        <f t="shared" si="4"/>
        <v>#DIV/0!</v>
      </c>
      <c r="G52" s="18" t="e">
        <f t="shared" si="5"/>
        <v>#DIV/0!</v>
      </c>
    </row>
    <row r="53" spans="1:7" ht="11.25">
      <c r="A53" s="16"/>
      <c r="B53" s="22" t="s">
        <v>28</v>
      </c>
      <c r="C53" s="28">
        <f>C14+C44</f>
        <v>207039.3</v>
      </c>
      <c r="D53" s="28">
        <f>D14+D44</f>
        <v>384473.6</v>
      </c>
      <c r="E53" s="28">
        <f>E14+E44</f>
        <v>251083.59999999998</v>
      </c>
      <c r="F53" s="18">
        <f t="shared" si="4"/>
        <v>65.3058103339215</v>
      </c>
      <c r="G53" s="18">
        <f t="shared" si="5"/>
        <v>121.27340075048554</v>
      </c>
    </row>
    <row r="54" spans="1:7" ht="11.25">
      <c r="A54" s="16"/>
      <c r="B54" s="64" t="s">
        <v>1</v>
      </c>
      <c r="C54" s="64"/>
      <c r="D54" s="64"/>
      <c r="E54" s="64"/>
      <c r="F54" s="64"/>
      <c r="G54" s="18" t="s">
        <v>101</v>
      </c>
    </row>
    <row r="55" spans="1:7" ht="11.25">
      <c r="A55" s="29" t="s">
        <v>38</v>
      </c>
      <c r="B55" s="22" t="s">
        <v>0</v>
      </c>
      <c r="C55" s="10">
        <f>SUM(C56:C61)</f>
        <v>26139.399999999998</v>
      </c>
      <c r="D55" s="9">
        <f>SUM(D56:D61)</f>
        <v>36058.2</v>
      </c>
      <c r="E55" s="9">
        <f>SUM(E56:E61)</f>
        <v>29658.300000000003</v>
      </c>
      <c r="F55" s="32">
        <f>E55/D55*100</f>
        <v>82.25119390318986</v>
      </c>
      <c r="G55" s="18">
        <f t="shared" si="5"/>
        <v>113.46205345187725</v>
      </c>
    </row>
    <row r="56" spans="1:7" ht="33.75">
      <c r="A56" s="30" t="s">
        <v>110</v>
      </c>
      <c r="B56" s="31" t="s">
        <v>111</v>
      </c>
      <c r="C56" s="11">
        <v>1259.3</v>
      </c>
      <c r="D56" s="56">
        <v>1651.2</v>
      </c>
      <c r="E56" s="56">
        <v>1290.1</v>
      </c>
      <c r="F56" s="32">
        <f>E56/D56*100</f>
        <v>78.13105620155038</v>
      </c>
      <c r="G56" s="38">
        <f t="shared" si="5"/>
        <v>102.44580322401333</v>
      </c>
    </row>
    <row r="57" spans="1:7" ht="45">
      <c r="A57" s="30" t="s">
        <v>102</v>
      </c>
      <c r="B57" s="27" t="s">
        <v>103</v>
      </c>
      <c r="C57" s="11">
        <v>11298.8</v>
      </c>
      <c r="D57" s="56">
        <v>15013.1</v>
      </c>
      <c r="E57" s="56">
        <v>13066.2</v>
      </c>
      <c r="F57" s="32">
        <f>E57/D57*100</f>
        <v>87.03199206026737</v>
      </c>
      <c r="G57" s="38">
        <f t="shared" si="5"/>
        <v>115.64236910114349</v>
      </c>
    </row>
    <row r="58" spans="1:7" ht="11.25">
      <c r="A58" s="36" t="s">
        <v>116</v>
      </c>
      <c r="B58" s="27" t="s">
        <v>117</v>
      </c>
      <c r="C58" s="11">
        <v>0</v>
      </c>
      <c r="D58" s="56">
        <v>7.7</v>
      </c>
      <c r="E58" s="56">
        <v>3.8</v>
      </c>
      <c r="F58" s="32"/>
      <c r="G58" s="38"/>
    </row>
    <row r="59" spans="1:7" ht="33.75">
      <c r="A59" s="36" t="s">
        <v>104</v>
      </c>
      <c r="B59" s="27" t="s">
        <v>105</v>
      </c>
      <c r="C59" s="11">
        <v>4426.8</v>
      </c>
      <c r="D59" s="56">
        <v>7286.7</v>
      </c>
      <c r="E59" s="56">
        <v>5812.1</v>
      </c>
      <c r="F59" s="32">
        <f>E59/D59*100</f>
        <v>79.76313008632167</v>
      </c>
      <c r="G59" s="38">
        <f t="shared" si="5"/>
        <v>131.2934851359899</v>
      </c>
    </row>
    <row r="60" spans="1:7" ht="11.25">
      <c r="A60" s="36" t="s">
        <v>112</v>
      </c>
      <c r="B60" s="27" t="s">
        <v>113</v>
      </c>
      <c r="C60" s="11">
        <v>0</v>
      </c>
      <c r="D60" s="56">
        <v>100</v>
      </c>
      <c r="E60" s="56">
        <v>0</v>
      </c>
      <c r="F60" s="32">
        <f>E60/D60*100</f>
        <v>0</v>
      </c>
      <c r="G60" s="38" t="e">
        <f t="shared" si="5"/>
        <v>#DIV/0!</v>
      </c>
    </row>
    <row r="61" spans="1:7" ht="11.25">
      <c r="A61" s="30" t="s">
        <v>42</v>
      </c>
      <c r="B61" s="31" t="s">
        <v>43</v>
      </c>
      <c r="C61" s="11">
        <v>9154.5</v>
      </c>
      <c r="D61" s="56">
        <v>11999.5</v>
      </c>
      <c r="E61" s="56">
        <v>9486.1</v>
      </c>
      <c r="F61" s="32">
        <f aca="true" t="shared" si="6" ref="F61:F96">E61/D61*100</f>
        <v>79.0541272553023</v>
      </c>
      <c r="G61" s="38">
        <f t="shared" si="5"/>
        <v>103.62226227538369</v>
      </c>
    </row>
    <row r="62" spans="1:7" ht="22.5">
      <c r="A62" s="29" t="s">
        <v>56</v>
      </c>
      <c r="B62" s="22" t="s">
        <v>55</v>
      </c>
      <c r="C62" s="22">
        <f>SUM(C63:C63)</f>
        <v>1073.4</v>
      </c>
      <c r="D62" s="22">
        <f>SUM(D63:D63)</f>
        <v>1694.6</v>
      </c>
      <c r="E62" s="22">
        <f>SUM(E63:E63)</f>
        <v>1103.6</v>
      </c>
      <c r="F62" s="23">
        <f t="shared" si="6"/>
        <v>65.12451315944764</v>
      </c>
      <c r="G62" s="18">
        <f t="shared" si="5"/>
        <v>102.81348984535121</v>
      </c>
    </row>
    <row r="63" spans="1:7" ht="33.75">
      <c r="A63" s="30" t="s">
        <v>57</v>
      </c>
      <c r="B63" s="27" t="s">
        <v>58</v>
      </c>
      <c r="C63" s="11">
        <v>1073.4</v>
      </c>
      <c r="D63" s="56">
        <v>1694.6</v>
      </c>
      <c r="E63" s="56">
        <v>1103.6</v>
      </c>
      <c r="F63" s="32">
        <f t="shared" si="6"/>
        <v>65.12451315944764</v>
      </c>
      <c r="G63" s="38">
        <f t="shared" si="5"/>
        <v>102.81348984535121</v>
      </c>
    </row>
    <row r="64" spans="1:7" ht="11.25">
      <c r="A64" s="29" t="s">
        <v>39</v>
      </c>
      <c r="B64" s="22" t="s">
        <v>6</v>
      </c>
      <c r="C64" s="10">
        <f>SUM(C65:C68)</f>
        <v>6453.700000000001</v>
      </c>
      <c r="D64" s="9">
        <f>SUM(D65:D68)</f>
        <v>17515.6</v>
      </c>
      <c r="E64" s="9">
        <f>SUM(E65:E68)</f>
        <v>7588.5</v>
      </c>
      <c r="F64" s="23">
        <f t="shared" si="6"/>
        <v>43.32423668044487</v>
      </c>
      <c r="G64" s="18">
        <v>0</v>
      </c>
    </row>
    <row r="65" spans="1:7" ht="11.25">
      <c r="A65" s="30" t="s">
        <v>106</v>
      </c>
      <c r="B65" s="27" t="s">
        <v>107</v>
      </c>
      <c r="C65" s="11">
        <v>0</v>
      </c>
      <c r="D65" s="56">
        <v>32.9</v>
      </c>
      <c r="E65" s="56">
        <v>0</v>
      </c>
      <c r="F65" s="32">
        <f t="shared" si="6"/>
        <v>0</v>
      </c>
      <c r="G65" s="38">
        <v>0</v>
      </c>
    </row>
    <row r="66" spans="1:7" ht="11.25">
      <c r="A66" s="36" t="s">
        <v>151</v>
      </c>
      <c r="B66" s="27" t="s">
        <v>152</v>
      </c>
      <c r="C66" s="11">
        <v>0</v>
      </c>
      <c r="D66" s="56">
        <v>0</v>
      </c>
      <c r="E66" s="56">
        <v>0</v>
      </c>
      <c r="F66" s="32" t="e">
        <f t="shared" si="6"/>
        <v>#DIV/0!</v>
      </c>
      <c r="G66" s="38"/>
    </row>
    <row r="67" spans="1:11" s="33" customFormat="1" ht="11.25">
      <c r="A67" s="30" t="s">
        <v>44</v>
      </c>
      <c r="B67" s="31" t="s">
        <v>45</v>
      </c>
      <c r="C67" s="11">
        <v>6005.6</v>
      </c>
      <c r="D67" s="56">
        <v>15894</v>
      </c>
      <c r="E67" s="56">
        <v>7212.5</v>
      </c>
      <c r="F67" s="32">
        <f t="shared" si="6"/>
        <v>45.378759280231534</v>
      </c>
      <c r="G67" s="38">
        <v>0</v>
      </c>
      <c r="H67" s="1"/>
      <c r="I67" s="1"/>
      <c r="J67" s="1"/>
      <c r="K67" s="1"/>
    </row>
    <row r="68" spans="1:11" s="33" customFormat="1" ht="11.25">
      <c r="A68" s="36" t="s">
        <v>108</v>
      </c>
      <c r="B68" s="27" t="s">
        <v>109</v>
      </c>
      <c r="C68" s="11">
        <v>448.1</v>
      </c>
      <c r="D68" s="56">
        <v>1588.7</v>
      </c>
      <c r="E68" s="56">
        <v>376</v>
      </c>
      <c r="F68" s="32">
        <f t="shared" si="6"/>
        <v>23.66714924151822</v>
      </c>
      <c r="G68" s="38">
        <v>0</v>
      </c>
      <c r="H68" s="1"/>
      <c r="I68" s="1"/>
      <c r="J68" s="1"/>
      <c r="K68" s="1"/>
    </row>
    <row r="69" spans="1:7" ht="11.25">
      <c r="A69" s="29" t="s">
        <v>40</v>
      </c>
      <c r="B69" s="22" t="s">
        <v>8</v>
      </c>
      <c r="C69" s="10">
        <f>SUM(C70:C71)</f>
        <v>3729.2</v>
      </c>
      <c r="D69" s="9">
        <f>SUM(D70:D70)</f>
        <v>123.9</v>
      </c>
      <c r="E69" s="9">
        <f>SUM(E70:E70)</f>
        <v>32.9</v>
      </c>
      <c r="F69" s="23">
        <f t="shared" si="6"/>
        <v>26.55367231638418</v>
      </c>
      <c r="G69" s="18">
        <v>0</v>
      </c>
    </row>
    <row r="70" spans="1:11" s="33" customFormat="1" ht="11.25">
      <c r="A70" s="36" t="s">
        <v>59</v>
      </c>
      <c r="B70" s="27" t="s">
        <v>60</v>
      </c>
      <c r="C70" s="11">
        <v>29.2</v>
      </c>
      <c r="D70" s="56">
        <v>123.9</v>
      </c>
      <c r="E70" s="56">
        <v>32.9</v>
      </c>
      <c r="F70" s="32">
        <f t="shared" si="6"/>
        <v>26.55367231638418</v>
      </c>
      <c r="G70" s="18">
        <v>0</v>
      </c>
      <c r="H70" s="1"/>
      <c r="I70" s="1"/>
      <c r="J70" s="1"/>
      <c r="K70" s="1"/>
    </row>
    <row r="71" spans="1:11" s="33" customFormat="1" ht="11.25">
      <c r="A71" s="36" t="s">
        <v>166</v>
      </c>
      <c r="B71" s="55" t="s">
        <v>165</v>
      </c>
      <c r="C71" s="11">
        <v>3700</v>
      </c>
      <c r="D71" s="56"/>
      <c r="E71" s="56"/>
      <c r="F71" s="32"/>
      <c r="G71" s="18"/>
      <c r="H71" s="1"/>
      <c r="I71" s="1"/>
      <c r="J71" s="1"/>
      <c r="K71" s="1"/>
    </row>
    <row r="72" spans="1:11" s="33" customFormat="1" ht="11.25">
      <c r="A72" s="29" t="s">
        <v>61</v>
      </c>
      <c r="B72" s="22" t="s">
        <v>54</v>
      </c>
      <c r="C72" s="34">
        <f>SUM(C73:C77)</f>
        <v>133384.30000000002</v>
      </c>
      <c r="D72" s="34">
        <f>SUM(D73:D77)</f>
        <v>291802.5</v>
      </c>
      <c r="E72" s="34">
        <f>SUM(E73:E77)</f>
        <v>180254.19999999995</v>
      </c>
      <c r="F72" s="23">
        <f t="shared" si="6"/>
        <v>61.772671584376404</v>
      </c>
      <c r="G72" s="18">
        <f t="shared" si="5"/>
        <v>135.13899311987987</v>
      </c>
      <c r="H72" s="1"/>
      <c r="I72" s="1"/>
      <c r="J72" s="1"/>
      <c r="K72" s="1"/>
    </row>
    <row r="73" spans="1:11" s="33" customFormat="1" ht="11.25">
      <c r="A73" s="36" t="s">
        <v>62</v>
      </c>
      <c r="B73" s="27" t="s">
        <v>63</v>
      </c>
      <c r="C73" s="11">
        <v>20534.1</v>
      </c>
      <c r="D73" s="56">
        <v>29466.6</v>
      </c>
      <c r="E73" s="56">
        <v>23936.3</v>
      </c>
      <c r="F73" s="32">
        <f t="shared" si="6"/>
        <v>81.23197111305683</v>
      </c>
      <c r="G73" s="38">
        <f t="shared" si="5"/>
        <v>116.56853721370793</v>
      </c>
      <c r="H73" s="1"/>
      <c r="I73" s="1"/>
      <c r="J73" s="1"/>
      <c r="K73" s="1"/>
    </row>
    <row r="74" spans="1:11" s="33" customFormat="1" ht="11.25">
      <c r="A74" s="36" t="s">
        <v>64</v>
      </c>
      <c r="B74" s="27" t="s">
        <v>65</v>
      </c>
      <c r="C74" s="11">
        <v>96995.1</v>
      </c>
      <c r="D74" s="56">
        <v>245020.9</v>
      </c>
      <c r="E74" s="56">
        <v>142973.3</v>
      </c>
      <c r="F74" s="32">
        <f t="shared" si="6"/>
        <v>58.351471241841004</v>
      </c>
      <c r="G74" s="38">
        <f t="shared" si="5"/>
        <v>147.40260074993478</v>
      </c>
      <c r="H74" s="1"/>
      <c r="I74" s="1"/>
      <c r="J74" s="1"/>
      <c r="K74" s="1"/>
    </row>
    <row r="75" spans="1:11" s="33" customFormat="1" ht="11.25">
      <c r="A75" s="36" t="s">
        <v>114</v>
      </c>
      <c r="B75" s="27" t="s">
        <v>115</v>
      </c>
      <c r="C75" s="49">
        <v>9556.1</v>
      </c>
      <c r="D75" s="56">
        <v>9289.7</v>
      </c>
      <c r="E75" s="8">
        <v>6638.4</v>
      </c>
      <c r="F75" s="32">
        <f t="shared" si="6"/>
        <v>71.45978879834655</v>
      </c>
      <c r="G75" s="38"/>
      <c r="H75" s="1"/>
      <c r="I75" s="1"/>
      <c r="J75" s="1"/>
      <c r="K75" s="1"/>
    </row>
    <row r="76" spans="1:11" s="33" customFormat="1" ht="11.25">
      <c r="A76" s="36" t="s">
        <v>66</v>
      </c>
      <c r="B76" s="27" t="s">
        <v>67</v>
      </c>
      <c r="C76" s="11">
        <v>10</v>
      </c>
      <c r="D76" s="56">
        <v>324.8</v>
      </c>
      <c r="E76" s="56">
        <v>40.9</v>
      </c>
      <c r="F76" s="32">
        <f t="shared" si="6"/>
        <v>12.592364532019703</v>
      </c>
      <c r="G76" s="38">
        <f t="shared" si="5"/>
        <v>409</v>
      </c>
      <c r="H76" s="1"/>
      <c r="I76" s="1"/>
      <c r="J76" s="1"/>
      <c r="K76" s="1"/>
    </row>
    <row r="77" spans="1:11" s="33" customFormat="1" ht="11.25">
      <c r="A77" s="36" t="s">
        <v>68</v>
      </c>
      <c r="B77" s="27" t="s">
        <v>69</v>
      </c>
      <c r="C77" s="11">
        <v>6289</v>
      </c>
      <c r="D77" s="56">
        <v>7700.5</v>
      </c>
      <c r="E77" s="56">
        <v>6665.3</v>
      </c>
      <c r="F77" s="32">
        <f t="shared" si="6"/>
        <v>86.55671709629245</v>
      </c>
      <c r="G77" s="38">
        <f t="shared" si="5"/>
        <v>105.9834631896963</v>
      </c>
      <c r="H77" s="1"/>
      <c r="I77" s="1"/>
      <c r="J77" s="1"/>
      <c r="K77" s="1"/>
    </row>
    <row r="78" spans="1:11" s="33" customFormat="1" ht="11.25">
      <c r="A78" s="29" t="s">
        <v>70</v>
      </c>
      <c r="B78" s="22" t="s">
        <v>71</v>
      </c>
      <c r="C78" s="34">
        <f>SUM(C79:C80)</f>
        <v>27709.4</v>
      </c>
      <c r="D78" s="34">
        <f>SUM(D79:D80)</f>
        <v>33489.6</v>
      </c>
      <c r="E78" s="34">
        <f>SUM(E79:E80)</f>
        <v>27591.100000000002</v>
      </c>
      <c r="F78" s="23">
        <f t="shared" si="6"/>
        <v>82.38706941856577</v>
      </c>
      <c r="G78" s="18">
        <f t="shared" si="5"/>
        <v>99.57306906681488</v>
      </c>
      <c r="H78" s="1"/>
      <c r="I78" s="1"/>
      <c r="J78" s="1"/>
      <c r="K78" s="1"/>
    </row>
    <row r="79" spans="1:11" s="33" customFormat="1" ht="11.25">
      <c r="A79" s="36" t="s">
        <v>72</v>
      </c>
      <c r="B79" s="27" t="s">
        <v>73</v>
      </c>
      <c r="C79" s="11">
        <v>22906.5</v>
      </c>
      <c r="D79" s="56">
        <v>28711</v>
      </c>
      <c r="E79" s="56">
        <v>23000.9</v>
      </c>
      <c r="F79" s="32">
        <f t="shared" si="6"/>
        <v>80.11180383825015</v>
      </c>
      <c r="G79" s="38">
        <f t="shared" si="5"/>
        <v>100.41211009975335</v>
      </c>
      <c r="H79" s="1"/>
      <c r="I79" s="1"/>
      <c r="J79" s="1"/>
      <c r="K79" s="1"/>
    </row>
    <row r="80" spans="1:11" s="33" customFormat="1" ht="22.5">
      <c r="A80" s="36" t="s">
        <v>74</v>
      </c>
      <c r="B80" s="27" t="s">
        <v>75</v>
      </c>
      <c r="C80" s="11">
        <v>4802.9</v>
      </c>
      <c r="D80" s="56">
        <v>4778.6</v>
      </c>
      <c r="E80" s="56">
        <v>4590.2</v>
      </c>
      <c r="F80" s="32">
        <f t="shared" si="6"/>
        <v>96.05742267609759</v>
      </c>
      <c r="G80" s="38">
        <f t="shared" si="5"/>
        <v>95.57142559703513</v>
      </c>
      <c r="H80" s="1"/>
      <c r="I80" s="1"/>
      <c r="J80" s="1"/>
      <c r="K80" s="1"/>
    </row>
    <row r="81" spans="1:11" s="33" customFormat="1" ht="11.25">
      <c r="A81" s="29" t="s">
        <v>76</v>
      </c>
      <c r="B81" s="22" t="s">
        <v>77</v>
      </c>
      <c r="C81" s="34">
        <f>SUM(C82:C84)</f>
        <v>1754.3000000000002</v>
      </c>
      <c r="D81" s="34">
        <f>SUM(D82:D84)</f>
        <v>3261.1</v>
      </c>
      <c r="E81" s="34">
        <f>SUM(E82:E84)</f>
        <v>1528.1999999999998</v>
      </c>
      <c r="F81" s="23">
        <f t="shared" si="6"/>
        <v>46.861488454815856</v>
      </c>
      <c r="G81" s="18">
        <f t="shared" si="5"/>
        <v>87.1116684717551</v>
      </c>
      <c r="H81" s="1"/>
      <c r="I81" s="1"/>
      <c r="J81" s="1"/>
      <c r="K81" s="1"/>
    </row>
    <row r="82" spans="1:11" s="33" customFormat="1" ht="11.25">
      <c r="A82" s="30" t="s">
        <v>78</v>
      </c>
      <c r="B82" s="27" t="s">
        <v>79</v>
      </c>
      <c r="C82" s="11">
        <v>332.5</v>
      </c>
      <c r="D82" s="56">
        <v>507</v>
      </c>
      <c r="E82" s="56">
        <v>338.2</v>
      </c>
      <c r="F82" s="32">
        <v>0</v>
      </c>
      <c r="G82" s="38">
        <f t="shared" si="5"/>
        <v>101.71428571428571</v>
      </c>
      <c r="H82" s="1"/>
      <c r="I82" s="1"/>
      <c r="J82" s="1"/>
      <c r="K82" s="1"/>
    </row>
    <row r="83" spans="1:11" s="33" customFormat="1" ht="11.25">
      <c r="A83" s="30" t="s">
        <v>80</v>
      </c>
      <c r="B83" s="27" t="s">
        <v>81</v>
      </c>
      <c r="C83" s="11">
        <v>1131.9</v>
      </c>
      <c r="D83" s="56">
        <v>2083</v>
      </c>
      <c r="E83" s="56">
        <v>807.9</v>
      </c>
      <c r="F83" s="32">
        <f t="shared" si="6"/>
        <v>38.785405664906385</v>
      </c>
      <c r="G83" s="38">
        <f t="shared" si="5"/>
        <v>71.3755632122979</v>
      </c>
      <c r="H83" s="1"/>
      <c r="I83" s="1"/>
      <c r="J83" s="1"/>
      <c r="K83" s="1"/>
    </row>
    <row r="84" spans="1:11" s="33" customFormat="1" ht="11.25">
      <c r="A84" s="36" t="s">
        <v>82</v>
      </c>
      <c r="B84" s="27" t="s">
        <v>83</v>
      </c>
      <c r="C84" s="11">
        <v>289.9</v>
      </c>
      <c r="D84" s="56">
        <v>671.1</v>
      </c>
      <c r="E84" s="56">
        <v>382.1</v>
      </c>
      <c r="F84" s="32">
        <f t="shared" si="6"/>
        <v>56.936373118760244</v>
      </c>
      <c r="G84" s="38">
        <f t="shared" si="5"/>
        <v>131.8040703690928</v>
      </c>
      <c r="H84" s="1"/>
      <c r="I84" s="1"/>
      <c r="J84" s="1"/>
      <c r="K84" s="1"/>
    </row>
    <row r="85" spans="1:11" s="33" customFormat="1" ht="11.25">
      <c r="A85" s="29" t="s">
        <v>84</v>
      </c>
      <c r="B85" s="22" t="s">
        <v>85</v>
      </c>
      <c r="C85" s="39">
        <f>SUM(C86:C87)</f>
        <v>4118.7</v>
      </c>
      <c r="D85" s="39">
        <f>SUM(D86:D87)</f>
        <v>4444.9</v>
      </c>
      <c r="E85" s="39">
        <f>SUM(E86:E87)</f>
        <v>4095.8</v>
      </c>
      <c r="F85" s="23">
        <f t="shared" si="6"/>
        <v>92.1460550293595</v>
      </c>
      <c r="G85" s="18">
        <f t="shared" si="5"/>
        <v>99.44399932017384</v>
      </c>
      <c r="H85" s="1"/>
      <c r="I85" s="1"/>
      <c r="J85" s="1"/>
      <c r="K85" s="1"/>
    </row>
    <row r="86" spans="1:11" s="33" customFormat="1" ht="11.25">
      <c r="A86" s="36" t="s">
        <v>86</v>
      </c>
      <c r="B86" s="27" t="s">
        <v>87</v>
      </c>
      <c r="C86" s="11">
        <v>4118.7</v>
      </c>
      <c r="D86" s="56">
        <v>4444.9</v>
      </c>
      <c r="E86" s="56">
        <v>4095.8</v>
      </c>
      <c r="F86" s="32">
        <f t="shared" si="6"/>
        <v>92.1460550293595</v>
      </c>
      <c r="G86" s="38">
        <f t="shared" si="5"/>
        <v>99.44399932017384</v>
      </c>
      <c r="H86" s="1"/>
      <c r="I86" s="1"/>
      <c r="J86" s="1"/>
      <c r="K86" s="1"/>
    </row>
    <row r="87" spans="1:11" s="33" customFormat="1" ht="11.25">
      <c r="A87" s="36" t="s">
        <v>88</v>
      </c>
      <c r="B87" s="27" t="s">
        <v>89</v>
      </c>
      <c r="C87" s="11">
        <v>0</v>
      </c>
      <c r="D87" s="56">
        <v>0</v>
      </c>
      <c r="E87" s="56">
        <v>0</v>
      </c>
      <c r="F87" s="32" t="e">
        <f t="shared" si="6"/>
        <v>#DIV/0!</v>
      </c>
      <c r="G87" s="38" t="e">
        <f t="shared" si="5"/>
        <v>#DIV/0!</v>
      </c>
      <c r="H87" s="1"/>
      <c r="I87" s="1"/>
      <c r="J87" s="1"/>
      <c r="K87" s="1"/>
    </row>
    <row r="88" spans="1:11" s="33" customFormat="1" ht="11.25">
      <c r="A88" s="29" t="s">
        <v>90</v>
      </c>
      <c r="B88" s="22" t="s">
        <v>91</v>
      </c>
      <c r="C88" s="34">
        <f>C89</f>
        <v>758.7</v>
      </c>
      <c r="D88" s="34">
        <f>D89</f>
        <v>1060.1</v>
      </c>
      <c r="E88" s="34">
        <f>E89</f>
        <v>715</v>
      </c>
      <c r="F88" s="23">
        <f t="shared" si="6"/>
        <v>67.44646731440432</v>
      </c>
      <c r="G88" s="18">
        <f t="shared" si="5"/>
        <v>94.24014762093054</v>
      </c>
      <c r="H88" s="1"/>
      <c r="I88" s="1"/>
      <c r="J88" s="1"/>
      <c r="K88" s="1"/>
    </row>
    <row r="89" spans="1:11" s="33" customFormat="1" ht="11.25">
      <c r="A89" s="36" t="s">
        <v>92</v>
      </c>
      <c r="B89" s="27" t="s">
        <v>93</v>
      </c>
      <c r="C89" s="11">
        <v>758.7</v>
      </c>
      <c r="D89" s="56">
        <v>1060.1</v>
      </c>
      <c r="E89" s="56">
        <v>715</v>
      </c>
      <c r="F89" s="32">
        <f t="shared" si="6"/>
        <v>67.44646731440432</v>
      </c>
      <c r="G89" s="38">
        <f t="shared" si="5"/>
        <v>94.24014762093054</v>
      </c>
      <c r="H89" s="1"/>
      <c r="I89" s="1"/>
      <c r="J89" s="1"/>
      <c r="K89" s="1"/>
    </row>
    <row r="90" spans="1:11" s="33" customFormat="1" ht="22.5">
      <c r="A90" s="29" t="s">
        <v>94</v>
      </c>
      <c r="B90" s="22" t="s">
        <v>95</v>
      </c>
      <c r="C90" s="10">
        <f>C91</f>
        <v>0.6</v>
      </c>
      <c r="D90" s="9">
        <f>D91</f>
        <v>293.4</v>
      </c>
      <c r="E90" s="9">
        <f>E91</f>
        <v>1.4</v>
      </c>
      <c r="F90" s="23">
        <f>E90/D90*100</f>
        <v>0.47716428084526247</v>
      </c>
      <c r="G90" s="18">
        <v>0</v>
      </c>
      <c r="H90" s="1"/>
      <c r="I90" s="1"/>
      <c r="J90" s="1"/>
      <c r="K90" s="1"/>
    </row>
    <row r="91" spans="1:11" s="33" customFormat="1" ht="22.5">
      <c r="A91" s="36" t="s">
        <v>96</v>
      </c>
      <c r="B91" s="27" t="s">
        <v>97</v>
      </c>
      <c r="C91" s="11">
        <v>0.6</v>
      </c>
      <c r="D91" s="56">
        <v>293.4</v>
      </c>
      <c r="E91" s="56">
        <v>1.4</v>
      </c>
      <c r="F91" s="32">
        <f t="shared" si="6"/>
        <v>0.47716428084526247</v>
      </c>
      <c r="G91" s="38">
        <v>0</v>
      </c>
      <c r="H91" s="1"/>
      <c r="I91" s="1"/>
      <c r="J91" s="1"/>
      <c r="K91" s="1"/>
    </row>
    <row r="92" spans="1:7" ht="22.5">
      <c r="A92" s="29" t="s">
        <v>41</v>
      </c>
      <c r="B92" s="22" t="s">
        <v>29</v>
      </c>
      <c r="C92" s="34">
        <f>SUM(C93:C94)</f>
        <v>647.9</v>
      </c>
      <c r="D92" s="34">
        <f>SUM(D93:D94)</f>
        <v>1391.8</v>
      </c>
      <c r="E92" s="34">
        <f>SUM(E93:E94)</f>
        <v>828.4</v>
      </c>
      <c r="F92" s="23">
        <f t="shared" si="6"/>
        <v>59.52004598361834</v>
      </c>
      <c r="G92" s="18">
        <f t="shared" si="5"/>
        <v>127.85923753665689</v>
      </c>
    </row>
    <row r="93" spans="1:7" ht="11.25">
      <c r="A93" s="30" t="s">
        <v>98</v>
      </c>
      <c r="B93" s="31" t="s">
        <v>99</v>
      </c>
      <c r="C93" s="11">
        <v>647.9</v>
      </c>
      <c r="D93" s="56">
        <v>1391.8</v>
      </c>
      <c r="E93" s="56">
        <v>828.4</v>
      </c>
      <c r="F93" s="32">
        <f t="shared" si="6"/>
        <v>59.52004598361834</v>
      </c>
      <c r="G93" s="38">
        <f t="shared" si="5"/>
        <v>127.85923753665689</v>
      </c>
    </row>
    <row r="94" spans="1:11" s="33" customFormat="1" ht="22.5">
      <c r="A94" s="30" t="s">
        <v>46</v>
      </c>
      <c r="B94" s="27" t="s">
        <v>100</v>
      </c>
      <c r="C94" s="11">
        <v>0</v>
      </c>
      <c r="D94" s="56">
        <v>0</v>
      </c>
      <c r="E94" s="56">
        <v>0</v>
      </c>
      <c r="F94" s="32" t="e">
        <f t="shared" si="6"/>
        <v>#DIV/0!</v>
      </c>
      <c r="G94" s="38" t="e">
        <f t="shared" si="5"/>
        <v>#DIV/0!</v>
      </c>
      <c r="H94" s="1"/>
      <c r="I94" s="1"/>
      <c r="J94" s="1"/>
      <c r="K94" s="1"/>
    </row>
    <row r="95" spans="1:7" ht="11.25">
      <c r="A95" s="16"/>
      <c r="B95" s="22" t="s">
        <v>28</v>
      </c>
      <c r="C95" s="37">
        <f>C55+C62+C64+C69+C72+C78+C81+C85+C88+C90+C92</f>
        <v>205769.6</v>
      </c>
      <c r="D95" s="37">
        <f>D55+D62+D64+D69+D72+D78+D81+D85+D88+D90+D92</f>
        <v>391135.69999999995</v>
      </c>
      <c r="E95" s="37">
        <f>E55+E62+E64+E69+E72+E78+E81+E85+E88+E90+E92</f>
        <v>253397.39999999994</v>
      </c>
      <c r="F95" s="23">
        <f t="shared" si="6"/>
        <v>64.7850349635689</v>
      </c>
      <c r="G95" s="18">
        <f t="shared" si="5"/>
        <v>123.14617902741705</v>
      </c>
    </row>
    <row r="96" spans="1:7" ht="22.5">
      <c r="A96" s="16"/>
      <c r="B96" s="22" t="s">
        <v>21</v>
      </c>
      <c r="C96" s="10">
        <f>C53-C95</f>
        <v>1269.6999999999825</v>
      </c>
      <c r="D96" s="9">
        <f>D53-D95</f>
        <v>-6662.099999999977</v>
      </c>
      <c r="E96" s="9">
        <f>E53-E95</f>
        <v>-2313.7999999999593</v>
      </c>
      <c r="F96" s="23">
        <f t="shared" si="6"/>
        <v>34.73079059155473</v>
      </c>
      <c r="G96" s="18">
        <f t="shared" si="5"/>
        <v>-182.23202331259282</v>
      </c>
    </row>
    <row r="97" spans="1:7" ht="11.25">
      <c r="A97" s="16"/>
      <c r="B97" s="64" t="s">
        <v>30</v>
      </c>
      <c r="C97" s="64"/>
      <c r="D97" s="64"/>
      <c r="E97" s="64"/>
      <c r="F97" s="64"/>
      <c r="G97" s="14"/>
    </row>
    <row r="98" spans="1:7" ht="11.25">
      <c r="A98" s="16"/>
      <c r="B98" s="41" t="s">
        <v>118</v>
      </c>
      <c r="C98" s="42">
        <v>-1269.7</v>
      </c>
      <c r="D98" s="42">
        <v>6662.1</v>
      </c>
      <c r="E98" s="42">
        <v>2313.8</v>
      </c>
      <c r="F98" s="40"/>
      <c r="G98" s="40"/>
    </row>
    <row r="99" spans="1:11" s="4" customFormat="1" ht="22.5">
      <c r="A99" s="26"/>
      <c r="B99" s="24" t="s">
        <v>22</v>
      </c>
      <c r="C99" s="12"/>
      <c r="D99" s="12">
        <v>5000</v>
      </c>
      <c r="E99" s="12"/>
      <c r="F99" s="25"/>
      <c r="G99" s="25"/>
      <c r="H99" s="1"/>
      <c r="I99" s="1"/>
      <c r="J99" s="1"/>
      <c r="K99" s="1"/>
    </row>
    <row r="100" spans="1:11" s="4" customFormat="1" ht="22.5">
      <c r="A100" s="26"/>
      <c r="B100" s="27" t="s">
        <v>23</v>
      </c>
      <c r="C100" s="12">
        <v>-2000</v>
      </c>
      <c r="D100" s="12">
        <v>300</v>
      </c>
      <c r="E100" s="12">
        <v>5300</v>
      </c>
      <c r="F100" s="25"/>
      <c r="G100" s="25"/>
      <c r="H100" s="1"/>
      <c r="I100" s="1"/>
      <c r="J100" s="1"/>
      <c r="K100" s="1"/>
    </row>
    <row r="101" spans="1:11" s="4" customFormat="1" ht="22.5">
      <c r="A101" s="26"/>
      <c r="B101" s="24" t="s">
        <v>2</v>
      </c>
      <c r="C101" s="12"/>
      <c r="D101" s="12"/>
      <c r="E101" s="12"/>
      <c r="F101" s="25"/>
      <c r="G101" s="25"/>
      <c r="H101" s="1"/>
      <c r="I101" s="1"/>
      <c r="J101" s="1"/>
      <c r="K101" s="1"/>
    </row>
    <row r="102" spans="1:11" s="4" customFormat="1" ht="22.5">
      <c r="A102" s="26"/>
      <c r="B102" s="24" t="s">
        <v>3</v>
      </c>
      <c r="C102" s="12">
        <v>730.3</v>
      </c>
      <c r="D102" s="4">
        <v>1362.1</v>
      </c>
      <c r="E102" s="12">
        <v>-2986.2</v>
      </c>
      <c r="F102" s="25"/>
      <c r="G102" s="25"/>
      <c r="H102" s="1"/>
      <c r="I102" s="1"/>
      <c r="J102" s="1"/>
      <c r="K102" s="1"/>
    </row>
    <row r="103" spans="1:7" ht="11.25">
      <c r="A103" s="16"/>
      <c r="B103" s="22" t="s">
        <v>28</v>
      </c>
      <c r="C103" s="10">
        <f>SUM(C99:C102)</f>
        <v>-1269.7</v>
      </c>
      <c r="D103" s="10">
        <f>SUM(D99:D102)</f>
        <v>6662.1</v>
      </c>
      <c r="E103" s="10">
        <f>SUM(E99:E102)</f>
        <v>2313.8</v>
      </c>
      <c r="F103" s="23"/>
      <c r="G103" s="23"/>
    </row>
    <row r="104" spans="1:7" ht="45" customHeight="1">
      <c r="A104" s="57" t="s">
        <v>124</v>
      </c>
      <c r="B104" s="58"/>
      <c r="C104" s="58"/>
      <c r="D104" s="58"/>
      <c r="E104" s="58"/>
      <c r="F104" s="58"/>
      <c r="G104" s="58"/>
    </row>
  </sheetData>
  <sheetProtection/>
  <mergeCells count="19">
    <mergeCell ref="A7:G10"/>
    <mergeCell ref="A1:G1"/>
    <mergeCell ref="A3:B3"/>
    <mergeCell ref="C3:E3"/>
    <mergeCell ref="F3:G3"/>
    <mergeCell ref="A4:B4"/>
    <mergeCell ref="A5:B5"/>
    <mergeCell ref="A6:B6"/>
    <mergeCell ref="A2:G2"/>
    <mergeCell ref="A104:G104"/>
    <mergeCell ref="C4:E4"/>
    <mergeCell ref="C5:E5"/>
    <mergeCell ref="C6:E6"/>
    <mergeCell ref="F6:G6"/>
    <mergeCell ref="F5:G5"/>
    <mergeCell ref="F4:G4"/>
    <mergeCell ref="B13:F13"/>
    <mergeCell ref="B54:F54"/>
    <mergeCell ref="B97:F97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2022-10-13T09:49:04Z</cp:lastPrinted>
  <dcterms:created xsi:type="dcterms:W3CDTF">2009-04-17T07:03:32Z</dcterms:created>
  <dcterms:modified xsi:type="dcterms:W3CDTF">2022-10-13T09:50:44Z</dcterms:modified>
  <cp:category/>
  <cp:version/>
  <cp:contentType/>
  <cp:contentStatus/>
</cp:coreProperties>
</file>