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195" windowHeight="9675" activeTab="0"/>
  </bookViews>
  <sheets>
    <sheet name="на подпись" sheetId="1" r:id="rId1"/>
  </sheets>
  <definedNames>
    <definedName name="_xlnm.Print_Titles" localSheetId="0">'на подпись'!$5:$6</definedName>
    <definedName name="_xlnm.Print_Area" localSheetId="0">'на подпись'!$B$1:$F$78</definedName>
  </definedNames>
  <calcPr fullCalcOnLoad="1"/>
</workbook>
</file>

<file path=xl/sharedStrings.xml><?xml version="1.0" encoding="utf-8"?>
<sst xmlns="http://schemas.openxmlformats.org/spreadsheetml/2006/main" count="133" uniqueCount="125">
  <si>
    <t>Общегосударственные вопросы</t>
  </si>
  <si>
    <t>Расходы</t>
  </si>
  <si>
    <t>Иные источники внутреннего финансирования  дефицитов бюджетов</t>
  </si>
  <si>
    <t>Изменение остатков средств на счетах по учету  средств бюджета</t>
  </si>
  <si>
    <t>% исполнения</t>
  </si>
  <si>
    <t>Доходы</t>
  </si>
  <si>
    <t>Национальная экономика</t>
  </si>
  <si>
    <t>Наименование показателя</t>
  </si>
  <si>
    <t>Жилищно-коммунальное хозяйство</t>
  </si>
  <si>
    <t>налоги на прибыль, доходы</t>
  </si>
  <si>
    <t>налоги  на товары (работы, услуги), реализуемые на территории   Российской Федерации</t>
  </si>
  <si>
    <t>налоги на совокупный доход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</si>
  <si>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</si>
  <si>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</si>
  <si>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</si>
  <si>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</si>
  <si>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</si>
  <si>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</si>
  <si>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</si>
  <si>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</si>
  <si>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</si>
  <si>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</si>
  <si>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>(тыс. рублей)</t>
  </si>
  <si>
    <t>Результат исполнения бюджета (дефицит "--", профицит "+")</t>
  </si>
  <si>
    <t>Кредиты кредитных организаций в валюте  Российской Федерации</t>
  </si>
  <si>
    <t>Бюджетные кредиты от других бюджетов бюджетной  системы Российской Федерации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</si>
  <si>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</si>
  <si>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</si>
  <si>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Налоговые и неналоговые доходы</t>
  </si>
  <si>
    <t>Безвозмездные поступления</t>
  </si>
  <si>
    <t>Всего:</t>
  </si>
  <si>
    <t>Межбюджетные трансферты общего характера бюджетам муниципальных образований</t>
  </si>
  <si>
    <t>Источники внутреннего финансирования дефицита областного бюджета</t>
  </si>
  <si>
    <t>1 01 00000 00 0000 000</t>
  </si>
  <si>
    <t>1 03 00000 00 0000 000</t>
  </si>
  <si>
    <t>1 05 00000 00 0000 000</t>
  </si>
  <si>
    <t>1 11 00000 00 0000 000</t>
  </si>
  <si>
    <t>1 14 00000 00 0000 000</t>
  </si>
  <si>
    <t>возврат остатков субсидий и субвенций и иных межбюджетных трансфертов, имеющих целевое назначение, прошлых лет, из бюджетов городских поселений</t>
  </si>
  <si>
    <t>2 00 00000 00 0000 000</t>
  </si>
  <si>
    <t>0100</t>
  </si>
  <si>
    <t>0400</t>
  </si>
  <si>
    <t>0500</t>
  </si>
  <si>
    <t>1400</t>
  </si>
  <si>
    <t>0113</t>
  </si>
  <si>
    <t>Другие общегосударственные вопросы</t>
  </si>
  <si>
    <t>0409</t>
  </si>
  <si>
    <t>Дорожное хозяйство (дорожные фонды)</t>
  </si>
  <si>
    <t>1403</t>
  </si>
  <si>
    <t>КБК</t>
  </si>
  <si>
    <t>1 08 00000 00 0000 000</t>
  </si>
  <si>
    <t>1 12 00000 00 0000 000</t>
  </si>
  <si>
    <t>1 13 00000 00 0000 000</t>
  </si>
  <si>
    <t>доходы от оказания платных усуг (работ) и компенсации затрат государства</t>
  </si>
  <si>
    <t>1 16 00000 00 0000 000</t>
  </si>
  <si>
    <t>1 17 00000 00 0000 000</t>
  </si>
  <si>
    <t>Образование</t>
  </si>
  <si>
    <t>Национальная безопасность и правоохранительная деятельность</t>
  </si>
  <si>
    <t>0300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</si>
  <si>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</si>
  <si>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</si>
  <si>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0501</t>
  </si>
  <si>
    <t>Жилищное хозяйство</t>
  </si>
  <si>
    <t>0700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</si>
  <si>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</si>
  <si>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</si>
  <si>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</si>
  <si>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</si>
  <si>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</si>
  <si>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</si>
  <si>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</si>
  <si>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</si>
  <si>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</si>
  <si>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Культура. кинематография</t>
  </si>
  <si>
    <t>0801</t>
  </si>
  <si>
    <t>Культура</t>
  </si>
  <si>
    <t>0804</t>
  </si>
  <si>
    <t>Другие вопросы в области культуры.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</si>
  <si>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</si>
  <si>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</si>
  <si>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</si>
  <si>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</si>
  <si>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</si>
  <si>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</si>
  <si>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</si>
  <si>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</si>
  <si>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</si>
  <si>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</si>
  <si>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1101</t>
  </si>
  <si>
    <t xml:space="preserve">Физическая культура   </t>
  </si>
  <si>
    <t>1102</t>
  </si>
  <si>
    <t>Массовый спорт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</si>
  <si>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</si>
  <si>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</si>
  <si>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</si>
  <si>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</si>
  <si>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</si>
  <si>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</si>
  <si>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</si>
  <si>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</si>
  <si>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1401</t>
  </si>
  <si>
    <t>Дотации</t>
  </si>
  <si>
    <t>Прочие межбюджетные трансферты общего характера</t>
  </si>
  <si>
    <t xml:space="preserve"> 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</si>
  <si>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</si>
  <si>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</si>
  <si>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</si>
  <si>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</si>
  <si>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0405</t>
  </si>
  <si>
    <t>Сельское хозяйство и рыболовство</t>
  </si>
  <si>
    <t>0412</t>
  </si>
  <si>
    <t>Другие вопросы в области национальной экономики</t>
  </si>
  <si>
    <t>0102</t>
  </si>
  <si>
    <t xml:space="preserve">Функционирование высшего должностного лица субъекта Российской Федерации и муниципальногообразования </t>
  </si>
  <si>
    <t>0111</t>
  </si>
  <si>
    <t>Резервные фонды</t>
  </si>
  <si>
    <t>0703</t>
  </si>
  <si>
    <t>Начальное профессиональное образование</t>
  </si>
  <si>
    <t>Сведения                                                                                                                                                            об исполнении бюджета Турковского муниципального  района Саратовской области 
на 1 апреля 2018 года</t>
  </si>
  <si>
    <t>Кассовое исполнение
 за   январь-март 2017 год</t>
  </si>
  <si>
    <t>Бюджетные назначения на 2018 год</t>
  </si>
  <si>
    <t>Кассовое исполнение
 за  январь-март 2018 года</t>
  </si>
  <si>
    <t>% исполнения 2018 года к 2017 году</t>
  </si>
  <si>
    <t>0105</t>
  </si>
  <si>
    <t>Судебная система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</si>
</sst>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38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172" fontId="0" fillId="33" borderId="10" xfId="0" applyNumberFormat="1" applyFont="1" applyFill="1" applyBorder="1" applyAlignment="1">
      <alignment/>
    </xf>
    <xf numFmtId="172" fontId="0" fillId="33" borderId="10" xfId="0" applyNumberFormat="1" applyFill="1" applyBorder="1" applyAlignment="1">
      <alignment/>
    </xf>
    <xf numFmtId="172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72" fontId="2" fillId="33" borderId="10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0" fontId="3" fillId="33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vertical="justify" wrapText="1"/>
    </xf>
    <xf numFmtId="172" fontId="2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left" vertical="justify" wrapText="1" indent="3"/>
    </xf>
    <xf numFmtId="0" fontId="0" fillId="33" borderId="10" xfId="0" applyFont="1" applyFill="1" applyBorder="1" applyAlignment="1">
      <alignment horizontal="left" vertical="top" wrapText="1" indent="3" readingOrder="1"/>
    </xf>
    <xf numFmtId="0" fontId="0" fillId="33" borderId="10" xfId="0" applyFont="1" applyFill="1" applyBorder="1" applyAlignment="1">
      <alignment horizontal="left" vertical="top" wrapText="1" indent="3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horizontal="left" vertical="top" wrapText="1" indent="3" readingOrder="1"/>
    </xf>
    <xf numFmtId="172" fontId="2" fillId="0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vertical="top" wrapText="1"/>
    </xf>
    <xf numFmtId="17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 vertical="top" wrapText="1"/>
    </xf>
    <xf numFmtId="0" fontId="0" fillId="33" borderId="10" xfId="0" applyFont="1" applyFill="1" applyBorder="1" applyAlignment="1">
      <alignment horizontal="left" wrapText="1" indent="3" readingOrder="1"/>
    </xf>
    <xf numFmtId="173" fontId="0" fillId="33" borderId="10" xfId="0" applyNumberFormat="1" applyFont="1" applyFill="1" applyBorder="1" applyAlignment="1">
      <alignment horizontal="left" wrapText="1" indent="3"/>
    </xf>
    <xf numFmtId="0" fontId="0" fillId="33" borderId="10" xfId="0" applyFont="1" applyFill="1" applyBorder="1" applyAlignment="1">
      <alignment horizontal="left" wrapText="1" indent="3"/>
    </xf>
    <xf numFmtId="173" fontId="0" fillId="33" borderId="10" xfId="0" applyNumberFormat="1" applyFill="1" applyBorder="1" applyAlignment="1">
      <alignment horizontal="left" wrapText="1" indent="3" readingOrder="1"/>
    </xf>
    <xf numFmtId="173" fontId="2" fillId="33" borderId="10" xfId="0" applyNumberFormat="1" applyFont="1" applyFill="1" applyBorder="1" applyAlignment="1">
      <alignment vertical="top" wrapText="1"/>
    </xf>
    <xf numFmtId="49" fontId="2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33" borderId="10" xfId="0" applyFont="1" applyFill="1" applyBorder="1" applyAlignment="1">
      <alignment vertical="top" wrapText="1"/>
    </xf>
    <xf numFmtId="172" fontId="0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173" fontId="2" fillId="33" borderId="10" xfId="0" applyNumberFormat="1" applyFont="1" applyFill="1" applyBorder="1" applyAlignment="1">
      <alignment wrapText="1"/>
    </xf>
    <xf numFmtId="0" fontId="0" fillId="33" borderId="10" xfId="0" applyFill="1" applyBorder="1" applyAlignment="1">
      <alignment horizontal="left" vertical="top" wrapText="1" indent="3"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172" fontId="2" fillId="33" borderId="10" xfId="0" applyNumberFormat="1" applyFont="1" applyFill="1" applyBorder="1" applyAlignment="1">
      <alignment vertical="top" wrapText="1"/>
    </xf>
    <xf numFmtId="172" fontId="0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wrapText="1"/>
    </xf>
    <xf numFmtId="172" fontId="0" fillId="0" borderId="10" xfId="0" applyNumberFormat="1" applyFill="1" applyBorder="1" applyAlignment="1">
      <alignment/>
    </xf>
    <xf numFmtId="0" fontId="4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zoomScale="110" zoomScaleNormal="110" zoomScalePageLayoutView="0" workbookViewId="0" topLeftCell="A1">
      <selection activeCell="G3" sqref="G3"/>
    </sheetView>
  </sheetViews>
  <sheetFormatPr defaultColWidth="9.140625" defaultRowHeight="12"/>
  <cols>
    <col min="1" max="1" width="22.28125" style="0" customWidth="1"/>
    <col min="2" max="2" width="48.7109375" style="6" customWidth="1"/>
    <col min="3" max="3" width="17.7109375" style="6" customWidth="1"/>
    <col min="4" max="4" width="16.7109375" style="6" customWidth="1"/>
    <col min="5" max="5" width="16.00390625" style="6" customWidth="1"/>
    <col min="6" max="6" width="14.8515625" style="7" customWidth="1"/>
    <col min="7" max="7" width="16.8515625" style="7" customWidth="1"/>
    <col min="8" max="8" width="8.421875" style="0" customWidth="1"/>
    <col min="9" max="9" width="7.421875" style="0" customWidth="1"/>
    <col min="10" max="10" width="11.7109375" style="0" bestFit="1" customWidth="1"/>
  </cols>
  <sheetData>
    <row r="1" spans="1:7" s="1" customFormat="1" ht="15.75">
      <c r="A1" s="62"/>
      <c r="B1" s="59" t="s">
        <v>118</v>
      </c>
      <c r="C1" s="59"/>
      <c r="D1" s="59"/>
      <c r="E1" s="59"/>
      <c r="F1" s="59"/>
      <c r="G1" s="58" t="s">
        <v>103</v>
      </c>
    </row>
    <row r="2" spans="1:7" s="1" customFormat="1" ht="15.75">
      <c r="A2" s="62"/>
      <c r="B2" s="59"/>
      <c r="C2" s="59"/>
      <c r="D2" s="59"/>
      <c r="E2" s="59"/>
      <c r="F2" s="59"/>
      <c r="G2" s="18"/>
    </row>
    <row r="3" spans="1:7" ht="46.5" customHeight="1">
      <c r="A3" s="62"/>
      <c r="B3" s="59"/>
      <c r="C3" s="59"/>
      <c r="D3" s="59"/>
      <c r="E3" s="59"/>
      <c r="F3" s="59"/>
      <c r="G3" s="18"/>
    </row>
    <row r="4" spans="1:7" s="1" customFormat="1" ht="11.25">
      <c r="A4" s="63"/>
      <c r="B4" s="6"/>
      <c r="C4" s="6"/>
      <c r="D4" s="6"/>
      <c r="E4" s="6"/>
      <c r="F4" s="9" t="s">
        <v>22</v>
      </c>
      <c r="G4" s="9"/>
    </row>
    <row r="5" spans="1:7" s="2" customFormat="1" ht="63" customHeight="1">
      <c r="A5" s="19" t="s">
        <v>49</v>
      </c>
      <c r="B5" s="20" t="s">
        <v>7</v>
      </c>
      <c r="C5" s="55" t="s">
        <v>119</v>
      </c>
      <c r="D5" s="55" t="s">
        <v>120</v>
      </c>
      <c r="E5" s="55" t="s">
        <v>121</v>
      </c>
      <c r="F5" s="20" t="s">
        <v>4</v>
      </c>
      <c r="G5" s="55" t="s">
        <v>122</v>
      </c>
    </row>
    <row r="6" spans="1:7" s="2" customFormat="1" ht="12" customHeight="1">
      <c r="A6" s="19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</row>
    <row r="7" spans="1:7" s="2" customFormat="1" ht="12" customHeight="1">
      <c r="A7" s="19"/>
      <c r="B7" s="60" t="s">
        <v>5</v>
      </c>
      <c r="C7" s="60"/>
      <c r="D7" s="61"/>
      <c r="E7" s="61"/>
      <c r="F7" s="61"/>
      <c r="G7" s="21"/>
    </row>
    <row r="8" spans="1:9" ht="11.25">
      <c r="A8" s="22"/>
      <c r="B8" s="23" t="s">
        <v>28</v>
      </c>
      <c r="C8" s="14">
        <f>SUM(C9:C25)</f>
        <v>9299.499999999998</v>
      </c>
      <c r="D8" s="14">
        <f>SUM(D9:D25)</f>
        <v>37118.7</v>
      </c>
      <c r="E8" s="14">
        <f>SUM(E9:E25)</f>
        <v>11226.900000000001</v>
      </c>
      <c r="F8" s="24">
        <f>E8/D8*100</f>
        <v>30.24594072529481</v>
      </c>
      <c r="G8" s="24">
        <f>E8/C8*100</f>
        <v>120.72584547556325</v>
      </c>
      <c r="H8" s="8"/>
      <c r="I8" s="8"/>
    </row>
    <row r="9" spans="1:10" ht="11.25">
      <c r="A9" s="22" t="s">
        <v>33</v>
      </c>
      <c r="B9" s="25" t="s">
        <v>9</v>
      </c>
      <c r="C9" s="25">
        <v>3113.7</v>
      </c>
      <c r="D9" s="11">
        <v>16838.9</v>
      </c>
      <c r="E9" s="10">
        <v>3293.1</v>
      </c>
      <c r="F9" s="24">
        <f aca="true" t="shared" si="0" ref="F9:F24">E9/D9*100</f>
        <v>19.556503096995645</v>
      </c>
      <c r="G9" s="24">
        <f aca="true" t="shared" si="1" ref="G9:G25">E9/C9*100</f>
        <v>105.76163406879276</v>
      </c>
      <c r="I9" s="4"/>
      <c r="J9" s="4"/>
    </row>
    <row r="10" spans="1:7" ht="25.5" customHeight="1">
      <c r="A10" s="22" t="s">
        <v>34</v>
      </c>
      <c r="B10" s="26" t="s">
        <v>10</v>
      </c>
      <c r="C10" s="36">
        <v>2136.2</v>
      </c>
      <c r="D10" s="11">
        <v>8609</v>
      </c>
      <c r="E10" s="10">
        <v>2249.1</v>
      </c>
      <c r="F10" s="24">
        <f t="shared" si="0"/>
        <v>26.124985480311302</v>
      </c>
      <c r="G10" s="24">
        <v>0</v>
      </c>
    </row>
    <row r="11" spans="1:7" ht="11.25">
      <c r="A11" s="22" t="s">
        <v>35</v>
      </c>
      <c r="B11" s="27" t="s">
        <v>11</v>
      </c>
      <c r="C11" s="27">
        <v>3150.9</v>
      </c>
      <c r="D11" s="11">
        <v>5971.6</v>
      </c>
      <c r="E11" s="10">
        <v>2087.6</v>
      </c>
      <c r="F11" s="24">
        <f t="shared" si="0"/>
        <v>34.95880501038247</v>
      </c>
      <c r="G11" s="24">
        <f t="shared" si="1"/>
        <v>66.2540861341204</v>
      </c>
    </row>
    <row r="12" spans="1:7" ht="10.5" customHeight="1">
      <c r="A12" s="22" t="s">
        <v>50</v>
      </c>
      <c r="B12" s="50" t="s">
        <v>13</v>
      </c>
      <c r="C12" s="27">
        <v>59.5</v>
      </c>
      <c r="D12" s="11">
        <v>437</v>
      </c>
      <c r="E12" s="10">
        <v>138.4</v>
      </c>
      <c r="F12" s="24">
        <f t="shared" si="0"/>
        <v>31.670480549199088</v>
      </c>
      <c r="G12" s="24">
        <f t="shared" si="1"/>
        <v>232.60504201680675</v>
      </c>
    </row>
    <row r="13" spans="1:7" ht="1.5" customHeight="1" hidden="1">
      <c r="A13" s="22"/>
      <c r="B13" s="26" t="s">
        <v>12</v>
      </c>
      <c r="C13" s="26"/>
      <c r="D13" s="11"/>
      <c r="E13" s="10"/>
      <c r="F13" s="24" t="e">
        <f t="shared" si="0"/>
        <v>#DIV/0!</v>
      </c>
      <c r="G13" s="24" t="e">
        <f t="shared" si="1"/>
        <v>#DIV/0!</v>
      </c>
    </row>
    <row r="14" spans="1:7" s="3" customFormat="1" ht="11.25" hidden="1">
      <c r="A14" s="28"/>
      <c r="B14" s="27" t="s">
        <v>13</v>
      </c>
      <c r="C14" s="27"/>
      <c r="D14" s="11"/>
      <c r="E14" s="10"/>
      <c r="F14" s="24" t="e">
        <f t="shared" si="0"/>
        <v>#DIV/0!</v>
      </c>
      <c r="G14" s="24" t="e">
        <f t="shared" si="1"/>
        <v>#DIV/0!</v>
      </c>
    </row>
    <row r="15" spans="1:7" ht="2.25" customHeight="1" hidden="1">
      <c r="A15" s="22"/>
      <c r="B15" s="27" t="s">
        <v>14</v>
      </c>
      <c r="C15" s="27"/>
      <c r="D15" s="11"/>
      <c r="E15" s="10"/>
      <c r="F15" s="24" t="e">
        <f t="shared" si="0"/>
        <v>#DIV/0!</v>
      </c>
      <c r="G15" s="24" t="e">
        <f t="shared" si="1"/>
        <v>#DIV/0!</v>
      </c>
    </row>
    <row r="16" spans="1:7" ht="35.25" customHeight="1">
      <c r="A16" s="22" t="s">
        <v>36</v>
      </c>
      <c r="B16" s="27" t="s">
        <v>15</v>
      </c>
      <c r="C16" s="37">
        <v>453.8</v>
      </c>
      <c r="D16" s="11">
        <v>4129.1</v>
      </c>
      <c r="E16" s="10">
        <v>367.3</v>
      </c>
      <c r="F16" s="24">
        <f t="shared" si="0"/>
        <v>8.895400934828412</v>
      </c>
      <c r="G16" s="24">
        <f t="shared" si="1"/>
        <v>80.93873953283385</v>
      </c>
    </row>
    <row r="17" spans="1:7" ht="22.5" hidden="1">
      <c r="A17" s="22"/>
      <c r="B17" s="27" t="s">
        <v>16</v>
      </c>
      <c r="C17" s="27"/>
      <c r="D17" s="11"/>
      <c r="E17" s="10"/>
      <c r="F17" s="24" t="e">
        <f t="shared" si="0"/>
        <v>#DIV/0!</v>
      </c>
      <c r="G17" s="24" t="e">
        <f t="shared" si="1"/>
        <v>#DIV/0!</v>
      </c>
    </row>
    <row r="18" spans="1:7" s="3" customFormat="1" ht="28.5" customHeight="1">
      <c r="A18" s="51" t="s">
        <v>51</v>
      </c>
      <c r="B18" s="50" t="s">
        <v>16</v>
      </c>
      <c r="C18" s="27">
        <v>47.8</v>
      </c>
      <c r="D18" s="11">
        <v>99</v>
      </c>
      <c r="E18" s="10">
        <v>137</v>
      </c>
      <c r="F18" s="24">
        <f t="shared" si="0"/>
        <v>138.3838383838384</v>
      </c>
      <c r="G18" s="24">
        <f t="shared" si="1"/>
        <v>286.6108786610879</v>
      </c>
    </row>
    <row r="19" spans="1:7" s="3" customFormat="1" ht="23.25" customHeight="1">
      <c r="A19" s="51" t="s">
        <v>52</v>
      </c>
      <c r="B19" s="50" t="s">
        <v>53</v>
      </c>
      <c r="C19" s="27">
        <v>42</v>
      </c>
      <c r="D19" s="11">
        <v>15</v>
      </c>
      <c r="E19" s="10">
        <v>27.5</v>
      </c>
      <c r="F19" s="24">
        <f t="shared" si="0"/>
        <v>183.33333333333331</v>
      </c>
      <c r="G19" s="24">
        <f t="shared" si="1"/>
        <v>65.47619047619048</v>
      </c>
    </row>
    <row r="20" spans="1:7" ht="23.25" customHeight="1">
      <c r="A20" s="22" t="s">
        <v>37</v>
      </c>
      <c r="B20" s="27" t="s">
        <v>17</v>
      </c>
      <c r="C20" s="38">
        <v>187.9</v>
      </c>
      <c r="D20" s="11">
        <v>606.7</v>
      </c>
      <c r="E20" s="10">
        <v>2859.7</v>
      </c>
      <c r="F20" s="24">
        <f t="shared" si="0"/>
        <v>471.35322235042025</v>
      </c>
      <c r="G20" s="24">
        <f t="shared" si="1"/>
        <v>1521.9265566790846</v>
      </c>
    </row>
    <row r="21" spans="1:7" ht="11.25" hidden="1">
      <c r="A21" s="22"/>
      <c r="B21" s="27" t="s">
        <v>18</v>
      </c>
      <c r="C21" s="27"/>
      <c r="D21" s="11"/>
      <c r="E21" s="10"/>
      <c r="F21" s="24" t="e">
        <f t="shared" si="0"/>
        <v>#DIV/0!</v>
      </c>
      <c r="G21" s="24" t="e">
        <f t="shared" si="1"/>
        <v>#DIV/0!</v>
      </c>
    </row>
    <row r="22" spans="1:7" ht="11.25" hidden="1">
      <c r="A22" s="22"/>
      <c r="B22" s="27" t="s">
        <v>19</v>
      </c>
      <c r="C22" s="27"/>
      <c r="D22" s="11"/>
      <c r="E22" s="10"/>
      <c r="F22" s="24" t="e">
        <f t="shared" si="0"/>
        <v>#DIV/0!</v>
      </c>
      <c r="G22" s="24" t="e">
        <f t="shared" si="1"/>
        <v>#DIV/0!</v>
      </c>
    </row>
    <row r="23" spans="1:7" ht="11.25" hidden="1">
      <c r="A23" s="22"/>
      <c r="B23" s="27" t="s">
        <v>20</v>
      </c>
      <c r="C23" s="27"/>
      <c r="D23" s="11"/>
      <c r="E23" s="10"/>
      <c r="F23" s="24" t="e">
        <f t="shared" si="0"/>
        <v>#DIV/0!</v>
      </c>
      <c r="G23" s="24" t="e">
        <f t="shared" si="1"/>
        <v>#DIV/0!</v>
      </c>
    </row>
    <row r="24" spans="1:7" ht="11.25">
      <c r="A24" s="22" t="s">
        <v>54</v>
      </c>
      <c r="B24" s="50" t="s">
        <v>19</v>
      </c>
      <c r="C24" s="27">
        <v>94.7</v>
      </c>
      <c r="D24" s="11">
        <v>412.4</v>
      </c>
      <c r="E24" s="10">
        <v>67.2</v>
      </c>
      <c r="F24" s="24">
        <f t="shared" si="0"/>
        <v>16.294859359844814</v>
      </c>
      <c r="G24" s="24">
        <f t="shared" si="1"/>
        <v>70.96092925026399</v>
      </c>
    </row>
    <row r="25" spans="1:7" ht="11.25">
      <c r="A25" s="22" t="s">
        <v>55</v>
      </c>
      <c r="B25" s="50" t="s">
        <v>20</v>
      </c>
      <c r="C25" s="27">
        <v>13</v>
      </c>
      <c r="D25" s="11">
        <v>0</v>
      </c>
      <c r="E25" s="10">
        <v>0</v>
      </c>
      <c r="F25" s="24">
        <v>0</v>
      </c>
      <c r="G25" s="24">
        <f t="shared" si="1"/>
        <v>0</v>
      </c>
    </row>
    <row r="26" spans="1:9" ht="11.25">
      <c r="A26" s="22" t="s">
        <v>39</v>
      </c>
      <c r="B26" s="29" t="s">
        <v>29</v>
      </c>
      <c r="C26" s="40">
        <f>C27+C28</f>
        <v>32053.899999999998</v>
      </c>
      <c r="D26" s="14">
        <f>D27+D28+D29+D30</f>
        <v>178354.6</v>
      </c>
      <c r="E26" s="14">
        <f>E27+E28+E29+E30</f>
        <v>36267.6</v>
      </c>
      <c r="F26" s="24">
        <f aca="true" t="shared" si="2" ref="F26:F31">E26/D26*100</f>
        <v>20.334547020374018</v>
      </c>
      <c r="G26" s="24">
        <f>E26/C26*100</f>
        <v>113.14567026165304</v>
      </c>
      <c r="H26" s="3"/>
      <c r="I26" s="8"/>
    </row>
    <row r="27" spans="1:7" ht="24" customHeight="1">
      <c r="A27" s="22"/>
      <c r="B27" s="27" t="s">
        <v>21</v>
      </c>
      <c r="C27" s="38">
        <v>32062.1</v>
      </c>
      <c r="D27" s="11">
        <v>178354.6</v>
      </c>
      <c r="E27" s="10">
        <v>36267.6</v>
      </c>
      <c r="F27" s="24">
        <f t="shared" si="2"/>
        <v>20.334547020374018</v>
      </c>
      <c r="G27" s="24">
        <f aca="true" t="shared" si="3" ref="G27:G72">E27/C27*100</f>
        <v>113.11673284033172</v>
      </c>
    </row>
    <row r="28" spans="1:7" ht="45.75" customHeight="1">
      <c r="A28" s="22"/>
      <c r="B28" s="30" t="s">
        <v>38</v>
      </c>
      <c r="C28" s="39">
        <v>-8.2</v>
      </c>
      <c r="D28" s="11">
        <v>0</v>
      </c>
      <c r="E28" s="10">
        <v>0</v>
      </c>
      <c r="F28" s="24" t="e">
        <f t="shared" si="2"/>
        <v>#DIV/0!</v>
      </c>
      <c r="G28" s="24">
        <f t="shared" si="3"/>
        <v>0</v>
      </c>
    </row>
    <row r="29" spans="1:7" ht="38.25" customHeight="1" hidden="1">
      <c r="A29" s="22"/>
      <c r="B29" s="27" t="s">
        <v>26</v>
      </c>
      <c r="C29" s="27"/>
      <c r="D29" s="11"/>
      <c r="E29" s="10"/>
      <c r="F29" s="24" t="e">
        <f t="shared" si="2"/>
        <v>#DIV/0!</v>
      </c>
      <c r="G29" s="24" t="e">
        <f t="shared" si="3"/>
        <v>#DIV/0!</v>
      </c>
    </row>
    <row r="30" spans="1:7" ht="0.75" customHeight="1" hidden="1">
      <c r="A30" s="22"/>
      <c r="B30" s="27" t="s">
        <v>27</v>
      </c>
      <c r="C30" s="27"/>
      <c r="D30" s="11"/>
      <c r="E30" s="10"/>
      <c r="F30" s="24" t="e">
        <f t="shared" si="2"/>
        <v>#DIV/0!</v>
      </c>
      <c r="G30" s="24" t="e">
        <f t="shared" si="3"/>
        <v>#DIV/0!</v>
      </c>
    </row>
    <row r="31" spans="1:10" ht="11.25">
      <c r="A31" s="22"/>
      <c r="B31" s="29" t="s">
        <v>30</v>
      </c>
      <c r="C31" s="40">
        <f>C8+C26</f>
        <v>41353.399999999994</v>
      </c>
      <c r="D31" s="40">
        <f>D8+D26</f>
        <v>215473.3</v>
      </c>
      <c r="E31" s="40">
        <f>E8+E26</f>
        <v>47494.5</v>
      </c>
      <c r="F31" s="24">
        <f t="shared" si="2"/>
        <v>22.041942087488334</v>
      </c>
      <c r="G31" s="24">
        <f t="shared" si="3"/>
        <v>114.85029042352022</v>
      </c>
      <c r="H31" s="8"/>
      <c r="I31" s="13"/>
      <c r="J31" s="1"/>
    </row>
    <row r="32" spans="1:10" ht="11.25">
      <c r="A32" s="22"/>
      <c r="B32" s="60" t="s">
        <v>1</v>
      </c>
      <c r="C32" s="60"/>
      <c r="D32" s="60"/>
      <c r="E32" s="60"/>
      <c r="F32" s="60"/>
      <c r="G32" s="24" t="s">
        <v>103</v>
      </c>
      <c r="I32" s="1"/>
      <c r="J32" s="1"/>
    </row>
    <row r="33" spans="1:10" ht="11.25">
      <c r="A33" s="41" t="s">
        <v>40</v>
      </c>
      <c r="B33" s="29" t="s">
        <v>0</v>
      </c>
      <c r="C33" s="15">
        <f>SUM(C34:C39)</f>
        <v>4621.299999999999</v>
      </c>
      <c r="D33" s="15">
        <f>SUM(D34:D39)</f>
        <v>24493.4</v>
      </c>
      <c r="E33" s="15">
        <f>SUM(E34:E39)</f>
        <v>5345.5</v>
      </c>
      <c r="F33" s="44">
        <f>E33/D33*100</f>
        <v>21.824246531718746</v>
      </c>
      <c r="G33" s="24">
        <f t="shared" si="3"/>
        <v>115.67091511046677</v>
      </c>
      <c r="I33" s="1"/>
      <c r="J33" s="1"/>
    </row>
    <row r="34" spans="1:10" ht="33.75">
      <c r="A34" s="42" t="s">
        <v>112</v>
      </c>
      <c r="B34" s="43" t="s">
        <v>113</v>
      </c>
      <c r="C34" s="16">
        <v>174.3</v>
      </c>
      <c r="D34" s="16">
        <v>1148.4</v>
      </c>
      <c r="E34" s="16">
        <v>211.1</v>
      </c>
      <c r="F34" s="44">
        <f>E34/D34*100</f>
        <v>18.382096830372692</v>
      </c>
      <c r="G34" s="54">
        <f t="shared" si="3"/>
        <v>121.11302352266206</v>
      </c>
      <c r="I34" s="1"/>
      <c r="J34" s="1"/>
    </row>
    <row r="35" spans="1:10" ht="45">
      <c r="A35" s="42" t="s">
        <v>104</v>
      </c>
      <c r="B35" s="35" t="s">
        <v>105</v>
      </c>
      <c r="C35" s="16">
        <v>1588.3</v>
      </c>
      <c r="D35" s="16">
        <v>10407</v>
      </c>
      <c r="E35" s="16">
        <v>1974.3</v>
      </c>
      <c r="F35" s="44">
        <f>E35/D35*100</f>
        <v>18.97088498126261</v>
      </c>
      <c r="G35" s="54">
        <f t="shared" si="3"/>
        <v>124.3027135931499</v>
      </c>
      <c r="I35" s="1"/>
      <c r="J35" s="1"/>
    </row>
    <row r="36" spans="1:10" ht="11.25">
      <c r="A36" s="52" t="s">
        <v>123</v>
      </c>
      <c r="B36" s="35" t="s">
        <v>124</v>
      </c>
      <c r="C36" s="16"/>
      <c r="D36" s="16">
        <v>18.4</v>
      </c>
      <c r="E36" s="16"/>
      <c r="F36" s="44"/>
      <c r="G36" s="54"/>
      <c r="I36" s="1"/>
      <c r="J36" s="1"/>
    </row>
    <row r="37" spans="1:10" ht="33.75">
      <c r="A37" s="52" t="s">
        <v>106</v>
      </c>
      <c r="B37" s="35" t="s">
        <v>107</v>
      </c>
      <c r="C37" s="16">
        <v>968.1</v>
      </c>
      <c r="D37" s="16">
        <v>4279.2</v>
      </c>
      <c r="E37" s="16">
        <v>788.9</v>
      </c>
      <c r="F37" s="44">
        <f>E37/D37*100</f>
        <v>18.435688913815667</v>
      </c>
      <c r="G37" s="54">
        <f t="shared" si="3"/>
        <v>81.48951554591467</v>
      </c>
      <c r="I37" s="1"/>
      <c r="J37" s="1"/>
    </row>
    <row r="38" spans="1:10" ht="11.25">
      <c r="A38" s="52" t="s">
        <v>114</v>
      </c>
      <c r="B38" s="35" t="s">
        <v>115</v>
      </c>
      <c r="C38" s="16">
        <v>0</v>
      </c>
      <c r="D38" s="16">
        <v>100</v>
      </c>
      <c r="E38" s="16">
        <v>0</v>
      </c>
      <c r="F38" s="44">
        <f>E38/D38*100</f>
        <v>0</v>
      </c>
      <c r="G38" s="54" t="e">
        <f t="shared" si="3"/>
        <v>#DIV/0!</v>
      </c>
      <c r="I38" s="1"/>
      <c r="J38" s="1"/>
    </row>
    <row r="39" spans="1:10" ht="11.25">
      <c r="A39" s="42" t="s">
        <v>44</v>
      </c>
      <c r="B39" s="43" t="s">
        <v>45</v>
      </c>
      <c r="C39" s="43">
        <v>1890.6</v>
      </c>
      <c r="D39" s="16">
        <v>8540.4</v>
      </c>
      <c r="E39" s="16">
        <v>2371.2</v>
      </c>
      <c r="F39" s="44">
        <f aca="true" t="shared" si="4" ref="F39:F72">E39/D39*100</f>
        <v>27.764507517212305</v>
      </c>
      <c r="G39" s="54">
        <f t="shared" si="3"/>
        <v>125.42050142811804</v>
      </c>
      <c r="I39" s="1"/>
      <c r="J39" s="1"/>
    </row>
    <row r="40" spans="1:10" ht="22.5">
      <c r="A40" s="41" t="s">
        <v>58</v>
      </c>
      <c r="B40" s="29" t="s">
        <v>57</v>
      </c>
      <c r="C40" s="29">
        <f>SUM(C41:C41)</f>
        <v>225.3</v>
      </c>
      <c r="D40" s="29">
        <f>SUM(D41:D41)</f>
        <v>1132.5</v>
      </c>
      <c r="E40" s="29">
        <f>SUM(E41:E41)</f>
        <v>217.9</v>
      </c>
      <c r="F40" s="31">
        <f t="shared" si="4"/>
        <v>19.240618101545255</v>
      </c>
      <c r="G40" s="24">
        <f t="shared" si="3"/>
        <v>96.71549045716822</v>
      </c>
      <c r="I40" s="1"/>
      <c r="J40" s="1"/>
    </row>
    <row r="41" spans="1:10" ht="33.75">
      <c r="A41" s="42" t="s">
        <v>59</v>
      </c>
      <c r="B41" s="35" t="s">
        <v>60</v>
      </c>
      <c r="C41" s="43">
        <v>225.3</v>
      </c>
      <c r="D41" s="16">
        <v>1132.5</v>
      </c>
      <c r="E41" s="16">
        <v>217.9</v>
      </c>
      <c r="F41" s="44">
        <f t="shared" si="4"/>
        <v>19.240618101545255</v>
      </c>
      <c r="G41" s="54">
        <f t="shared" si="3"/>
        <v>96.71549045716822</v>
      </c>
      <c r="I41" s="1"/>
      <c r="J41" s="1"/>
    </row>
    <row r="42" spans="1:10" ht="11.25">
      <c r="A42" s="41" t="s">
        <v>41</v>
      </c>
      <c r="B42" s="29" t="s">
        <v>6</v>
      </c>
      <c r="C42" s="15">
        <f>SUM(C43:C45)</f>
        <v>712.2</v>
      </c>
      <c r="D42" s="15">
        <f>SUM(D43:D45)</f>
        <v>14026.300000000001</v>
      </c>
      <c r="E42" s="15">
        <f>SUM(E43:E45)</f>
        <v>1518</v>
      </c>
      <c r="F42" s="31">
        <f t="shared" si="4"/>
        <v>10.822526254250942</v>
      </c>
      <c r="G42" s="24">
        <v>0</v>
      </c>
      <c r="I42" s="1"/>
      <c r="J42" s="1"/>
    </row>
    <row r="43" spans="1:10" ht="11.25">
      <c r="A43" s="42" t="s">
        <v>108</v>
      </c>
      <c r="B43" s="35" t="s">
        <v>109</v>
      </c>
      <c r="C43" s="16">
        <v>0</v>
      </c>
      <c r="D43" s="16">
        <v>44.6</v>
      </c>
      <c r="E43" s="16">
        <v>0</v>
      </c>
      <c r="F43" s="44">
        <f t="shared" si="4"/>
        <v>0</v>
      </c>
      <c r="G43" s="54">
        <v>0</v>
      </c>
      <c r="I43" s="1"/>
      <c r="J43" s="1"/>
    </row>
    <row r="44" spans="1:10" s="45" customFormat="1" ht="11.25">
      <c r="A44" s="42" t="s">
        <v>46</v>
      </c>
      <c r="B44" s="43" t="s">
        <v>47</v>
      </c>
      <c r="C44" s="16">
        <v>712.2</v>
      </c>
      <c r="D44" s="16">
        <v>13304.7</v>
      </c>
      <c r="E44" s="16">
        <v>1479.5</v>
      </c>
      <c r="F44" s="44">
        <f t="shared" si="4"/>
        <v>11.120130480206242</v>
      </c>
      <c r="G44" s="54">
        <v>0</v>
      </c>
      <c r="I44" s="46"/>
      <c r="J44" s="46"/>
    </row>
    <row r="45" spans="1:10" s="45" customFormat="1" ht="11.25">
      <c r="A45" s="52" t="s">
        <v>110</v>
      </c>
      <c r="B45" s="35" t="s">
        <v>111</v>
      </c>
      <c r="C45" s="16">
        <v>0</v>
      </c>
      <c r="D45" s="16">
        <v>677</v>
      </c>
      <c r="E45" s="16">
        <v>38.5</v>
      </c>
      <c r="F45" s="44">
        <f t="shared" si="4"/>
        <v>5.68685376661743</v>
      </c>
      <c r="G45" s="54">
        <v>0</v>
      </c>
      <c r="I45" s="46"/>
      <c r="J45" s="46"/>
    </row>
    <row r="46" spans="1:10" ht="11.25">
      <c r="A46" s="41" t="s">
        <v>42</v>
      </c>
      <c r="B46" s="29" t="s">
        <v>8</v>
      </c>
      <c r="C46" s="15">
        <f>SUM(C47:C47)</f>
        <v>2.6</v>
      </c>
      <c r="D46" s="15">
        <f>SUM(D47:D47)</f>
        <v>31.9</v>
      </c>
      <c r="E46" s="15">
        <f>SUM(E47:E47)</f>
        <v>2.1</v>
      </c>
      <c r="F46" s="31">
        <f t="shared" si="4"/>
        <v>6.583072100313481</v>
      </c>
      <c r="G46" s="24">
        <v>0</v>
      </c>
      <c r="I46" s="1"/>
      <c r="J46" s="1"/>
    </row>
    <row r="47" spans="1:10" s="45" customFormat="1" ht="11.25">
      <c r="A47" s="52" t="s">
        <v>61</v>
      </c>
      <c r="B47" s="35" t="s">
        <v>62</v>
      </c>
      <c r="C47" s="43">
        <v>2.6</v>
      </c>
      <c r="D47" s="16">
        <v>31.9</v>
      </c>
      <c r="E47" s="16">
        <v>2.1</v>
      </c>
      <c r="F47" s="44">
        <f t="shared" si="4"/>
        <v>6.583072100313481</v>
      </c>
      <c r="G47" s="24">
        <v>0</v>
      </c>
      <c r="I47" s="46"/>
      <c r="J47" s="46"/>
    </row>
    <row r="48" spans="1:10" s="45" customFormat="1" ht="11.25">
      <c r="A48" s="41" t="s">
        <v>63</v>
      </c>
      <c r="B48" s="29" t="s">
        <v>56</v>
      </c>
      <c r="C48" s="47">
        <f>SUM(C49:C53)</f>
        <v>29386.2</v>
      </c>
      <c r="D48" s="47">
        <f>SUM(D49:D53)</f>
        <v>145122.7</v>
      </c>
      <c r="E48" s="47">
        <f>SUM(E49:E53)</f>
        <v>33277.700000000004</v>
      </c>
      <c r="F48" s="31">
        <f t="shared" si="4"/>
        <v>22.930733785961813</v>
      </c>
      <c r="G48" s="24">
        <f t="shared" si="3"/>
        <v>113.24261047702664</v>
      </c>
      <c r="I48" s="46"/>
      <c r="J48" s="46"/>
    </row>
    <row r="49" spans="1:10" s="45" customFormat="1" ht="11.25">
      <c r="A49" s="52" t="s">
        <v>64</v>
      </c>
      <c r="B49" s="35" t="s">
        <v>65</v>
      </c>
      <c r="C49" s="48">
        <v>4184.4</v>
      </c>
      <c r="D49" s="16">
        <v>24398.1</v>
      </c>
      <c r="E49" s="16">
        <v>4847.7</v>
      </c>
      <c r="F49" s="44">
        <f t="shared" si="4"/>
        <v>19.86917014029781</v>
      </c>
      <c r="G49" s="54">
        <f t="shared" si="3"/>
        <v>115.85173501577289</v>
      </c>
      <c r="I49" s="46"/>
      <c r="J49" s="46"/>
    </row>
    <row r="50" spans="1:10" s="45" customFormat="1" ht="11.25">
      <c r="A50" s="52" t="s">
        <v>66</v>
      </c>
      <c r="B50" s="35" t="s">
        <v>67</v>
      </c>
      <c r="C50" s="48">
        <v>21894.7</v>
      </c>
      <c r="D50" s="16">
        <v>103768.5</v>
      </c>
      <c r="E50" s="16">
        <v>24466.5</v>
      </c>
      <c r="F50" s="44">
        <f t="shared" si="4"/>
        <v>23.57796441116524</v>
      </c>
      <c r="G50" s="54">
        <f t="shared" si="3"/>
        <v>111.7462216883538</v>
      </c>
      <c r="I50" s="46"/>
      <c r="J50" s="46"/>
    </row>
    <row r="51" spans="1:10" s="45" customFormat="1" ht="11.25">
      <c r="A51" s="52" t="s">
        <v>116</v>
      </c>
      <c r="B51" s="35" t="s">
        <v>117</v>
      </c>
      <c r="C51" s="48">
        <v>1984.2</v>
      </c>
      <c r="D51" s="16">
        <v>9963.7</v>
      </c>
      <c r="E51" s="16">
        <v>2456.4</v>
      </c>
      <c r="F51" s="44">
        <f t="shared" si="4"/>
        <v>24.65349217660106</v>
      </c>
      <c r="G51" s="54"/>
      <c r="I51" s="46"/>
      <c r="J51" s="46"/>
    </row>
    <row r="52" spans="1:10" s="45" customFormat="1" ht="11.25">
      <c r="A52" s="52" t="s">
        <v>68</v>
      </c>
      <c r="B52" s="35" t="s">
        <v>69</v>
      </c>
      <c r="C52" s="48">
        <v>0</v>
      </c>
      <c r="D52" s="16">
        <v>71</v>
      </c>
      <c r="E52" s="16">
        <v>22.8</v>
      </c>
      <c r="F52" s="44">
        <f t="shared" si="4"/>
        <v>32.11267605633803</v>
      </c>
      <c r="G52" s="54" t="e">
        <f t="shared" si="3"/>
        <v>#DIV/0!</v>
      </c>
      <c r="I52" s="46"/>
      <c r="J52" s="46"/>
    </row>
    <row r="53" spans="1:10" s="45" customFormat="1" ht="11.25">
      <c r="A53" s="52" t="s">
        <v>70</v>
      </c>
      <c r="B53" s="35" t="s">
        <v>71</v>
      </c>
      <c r="C53" s="48">
        <v>1322.9</v>
      </c>
      <c r="D53" s="16">
        <v>6921.4</v>
      </c>
      <c r="E53" s="16">
        <v>1484.3</v>
      </c>
      <c r="F53" s="44">
        <f t="shared" si="4"/>
        <v>21.445083364637213</v>
      </c>
      <c r="G53" s="54">
        <f t="shared" si="3"/>
        <v>112.20046866732179</v>
      </c>
      <c r="I53" s="46"/>
      <c r="J53" s="46"/>
    </row>
    <row r="54" spans="1:10" s="45" customFormat="1" ht="11.25">
      <c r="A54" s="41" t="s">
        <v>72</v>
      </c>
      <c r="B54" s="29" t="s">
        <v>73</v>
      </c>
      <c r="C54" s="47">
        <f>SUM(C55:C56)</f>
        <v>5218.5</v>
      </c>
      <c r="D54" s="47">
        <f>SUM(D55:D56)</f>
        <v>24969.800000000003</v>
      </c>
      <c r="E54" s="47">
        <f>SUM(E55:E56)</f>
        <v>6030.1</v>
      </c>
      <c r="F54" s="31">
        <f t="shared" si="4"/>
        <v>24.14957268380203</v>
      </c>
      <c r="G54" s="24">
        <f t="shared" si="3"/>
        <v>115.55236178978635</v>
      </c>
      <c r="I54" s="46"/>
      <c r="J54" s="46"/>
    </row>
    <row r="55" spans="1:10" s="45" customFormat="1" ht="11.25">
      <c r="A55" s="52" t="s">
        <v>74</v>
      </c>
      <c r="B55" s="35" t="s">
        <v>75</v>
      </c>
      <c r="C55" s="48">
        <v>4978.3</v>
      </c>
      <c r="D55" s="16">
        <v>20187.7</v>
      </c>
      <c r="E55" s="16">
        <v>5045.3</v>
      </c>
      <c r="F55" s="44">
        <f t="shared" si="4"/>
        <v>24.991950544143215</v>
      </c>
      <c r="G55" s="54">
        <f t="shared" si="3"/>
        <v>101.34584094972179</v>
      </c>
      <c r="I55" s="46"/>
      <c r="J55" s="46"/>
    </row>
    <row r="56" spans="1:10" s="45" customFormat="1" ht="22.5">
      <c r="A56" s="52" t="s">
        <v>76</v>
      </c>
      <c r="B56" s="35" t="s">
        <v>77</v>
      </c>
      <c r="C56" s="48">
        <v>240.2</v>
      </c>
      <c r="D56" s="16">
        <v>4782.1</v>
      </c>
      <c r="E56" s="16">
        <v>984.8</v>
      </c>
      <c r="F56" s="44">
        <f t="shared" si="4"/>
        <v>20.5934631228958</v>
      </c>
      <c r="G56" s="54">
        <f t="shared" si="3"/>
        <v>409.9916736053289</v>
      </c>
      <c r="I56" s="46"/>
      <c r="J56" s="46"/>
    </row>
    <row r="57" spans="1:10" s="45" customFormat="1" ht="11.25">
      <c r="A57" s="41" t="s">
        <v>78</v>
      </c>
      <c r="B57" s="29" t="s">
        <v>79</v>
      </c>
      <c r="C57" s="47">
        <f>SUM(C58:C60)</f>
        <v>1046.1</v>
      </c>
      <c r="D57" s="47">
        <f>SUM(D58:D60)</f>
        <v>3399.5</v>
      </c>
      <c r="E57" s="47">
        <f>SUM(E58:E60)</f>
        <v>736.4000000000001</v>
      </c>
      <c r="F57" s="31">
        <f t="shared" si="4"/>
        <v>21.66200911898809</v>
      </c>
      <c r="G57" s="24">
        <f t="shared" si="3"/>
        <v>70.39479973233918</v>
      </c>
      <c r="I57" s="46"/>
      <c r="J57" s="46"/>
    </row>
    <row r="58" spans="1:10" s="45" customFormat="1" ht="11.25">
      <c r="A58" s="42" t="s">
        <v>80</v>
      </c>
      <c r="B58" s="35" t="s">
        <v>81</v>
      </c>
      <c r="C58" s="48">
        <v>0</v>
      </c>
      <c r="D58" s="16">
        <v>231</v>
      </c>
      <c r="E58" s="16">
        <v>84.5</v>
      </c>
      <c r="F58" s="44">
        <v>0</v>
      </c>
      <c r="G58" s="54" t="e">
        <f t="shared" si="3"/>
        <v>#DIV/0!</v>
      </c>
      <c r="I58" s="46"/>
      <c r="J58" s="46"/>
    </row>
    <row r="59" spans="1:10" s="45" customFormat="1" ht="11.25">
      <c r="A59" s="42" t="s">
        <v>82</v>
      </c>
      <c r="B59" s="35" t="s">
        <v>83</v>
      </c>
      <c r="C59" s="48">
        <v>968.6</v>
      </c>
      <c r="D59" s="16">
        <v>2837.7</v>
      </c>
      <c r="E59" s="16">
        <v>569.2</v>
      </c>
      <c r="F59" s="44">
        <f t="shared" si="4"/>
        <v>20.058498079430528</v>
      </c>
      <c r="G59" s="54">
        <f t="shared" si="3"/>
        <v>58.76522816436094</v>
      </c>
      <c r="I59" s="46"/>
      <c r="J59" s="46"/>
    </row>
    <row r="60" spans="1:10" s="45" customFormat="1" ht="11.25">
      <c r="A60" s="52" t="s">
        <v>84</v>
      </c>
      <c r="B60" s="35" t="s">
        <v>85</v>
      </c>
      <c r="C60" s="48">
        <v>77.5</v>
      </c>
      <c r="D60" s="16">
        <v>330.8</v>
      </c>
      <c r="E60" s="16">
        <v>82.7</v>
      </c>
      <c r="F60" s="44">
        <f t="shared" si="4"/>
        <v>25</v>
      </c>
      <c r="G60" s="54">
        <f t="shared" si="3"/>
        <v>106.70967741935485</v>
      </c>
      <c r="I60" s="46"/>
      <c r="J60" s="46"/>
    </row>
    <row r="61" spans="1:10" s="45" customFormat="1" ht="11.25">
      <c r="A61" s="41" t="s">
        <v>86</v>
      </c>
      <c r="B61" s="29" t="s">
        <v>87</v>
      </c>
      <c r="C61" s="47">
        <f>SUM(C62:C63)</f>
        <v>995.3</v>
      </c>
      <c r="D61" s="56">
        <f>SUM(D62:D63)</f>
        <v>3998.6</v>
      </c>
      <c r="E61" s="56">
        <f>SUM(E62:E63)</f>
        <v>1440.1</v>
      </c>
      <c r="F61" s="31">
        <f t="shared" si="4"/>
        <v>36.0151052868504</v>
      </c>
      <c r="G61" s="24">
        <f t="shared" si="3"/>
        <v>144.69004320305436</v>
      </c>
      <c r="I61" s="46"/>
      <c r="J61" s="46"/>
    </row>
    <row r="62" spans="1:10" s="45" customFormat="1" ht="11.25">
      <c r="A62" s="52" t="s">
        <v>88</v>
      </c>
      <c r="B62" s="35" t="s">
        <v>89</v>
      </c>
      <c r="C62" s="48">
        <v>985.3</v>
      </c>
      <c r="D62" s="16">
        <v>3988.6</v>
      </c>
      <c r="E62" s="16">
        <v>1440.1</v>
      </c>
      <c r="F62" s="44">
        <f t="shared" si="4"/>
        <v>36.10540039111468</v>
      </c>
      <c r="G62" s="54">
        <f t="shared" si="3"/>
        <v>146.15853039683344</v>
      </c>
      <c r="I62" s="46"/>
      <c r="J62" s="46"/>
    </row>
    <row r="63" spans="1:10" s="45" customFormat="1" ht="11.25">
      <c r="A63" s="52" t="s">
        <v>90</v>
      </c>
      <c r="B63" s="35" t="s">
        <v>91</v>
      </c>
      <c r="C63" s="48">
        <v>10</v>
      </c>
      <c r="D63" s="16">
        <v>10</v>
      </c>
      <c r="E63" s="16">
        <v>0</v>
      </c>
      <c r="F63" s="44">
        <f t="shared" si="4"/>
        <v>0</v>
      </c>
      <c r="G63" s="54">
        <f t="shared" si="3"/>
        <v>0</v>
      </c>
      <c r="I63" s="46"/>
      <c r="J63" s="46"/>
    </row>
    <row r="64" spans="1:10" s="45" customFormat="1" ht="11.25">
      <c r="A64" s="41" t="s">
        <v>92</v>
      </c>
      <c r="B64" s="29" t="s">
        <v>93</v>
      </c>
      <c r="C64" s="47">
        <f>C65</f>
        <v>0</v>
      </c>
      <c r="D64" s="47">
        <f>D65</f>
        <v>170</v>
      </c>
      <c r="E64" s="47">
        <f>E65</f>
        <v>0</v>
      </c>
      <c r="F64" s="31">
        <f t="shared" si="4"/>
        <v>0</v>
      </c>
      <c r="G64" s="24" t="e">
        <f t="shared" si="3"/>
        <v>#DIV/0!</v>
      </c>
      <c r="I64" s="46"/>
      <c r="J64" s="46"/>
    </row>
    <row r="65" spans="1:10" s="45" customFormat="1" ht="11.25">
      <c r="A65" s="52" t="s">
        <v>94</v>
      </c>
      <c r="B65" s="35" t="s">
        <v>95</v>
      </c>
      <c r="C65" s="48">
        <v>0</v>
      </c>
      <c r="D65" s="16">
        <v>170</v>
      </c>
      <c r="E65" s="16">
        <v>0</v>
      </c>
      <c r="F65" s="44">
        <f t="shared" si="4"/>
        <v>0</v>
      </c>
      <c r="G65" s="54" t="e">
        <f t="shared" si="3"/>
        <v>#DIV/0!</v>
      </c>
      <c r="I65" s="46"/>
      <c r="J65" s="46"/>
    </row>
    <row r="66" spans="1:10" s="45" customFormat="1" ht="22.5">
      <c r="A66" s="41" t="s">
        <v>96</v>
      </c>
      <c r="B66" s="29" t="s">
        <v>97</v>
      </c>
      <c r="C66" s="15">
        <f>C67</f>
        <v>0</v>
      </c>
      <c r="D66" s="15">
        <f>D67</f>
        <v>3</v>
      </c>
      <c r="E66" s="15">
        <f>E67</f>
        <v>0</v>
      </c>
      <c r="F66" s="31">
        <f>E66/D66*100</f>
        <v>0</v>
      </c>
      <c r="G66" s="24">
        <v>0</v>
      </c>
      <c r="I66" s="46"/>
      <c r="J66" s="46"/>
    </row>
    <row r="67" spans="1:10" s="45" customFormat="1" ht="22.5">
      <c r="A67" s="52" t="s">
        <v>98</v>
      </c>
      <c r="B67" s="35" t="s">
        <v>99</v>
      </c>
      <c r="C67" s="47">
        <v>0</v>
      </c>
      <c r="D67" s="16">
        <v>3</v>
      </c>
      <c r="E67" s="16">
        <v>0</v>
      </c>
      <c r="F67" s="44">
        <f t="shared" si="4"/>
        <v>0</v>
      </c>
      <c r="G67" s="54">
        <v>0</v>
      </c>
      <c r="I67" s="46"/>
      <c r="J67" s="46"/>
    </row>
    <row r="68" spans="1:10" ht="22.5">
      <c r="A68" s="41" t="s">
        <v>43</v>
      </c>
      <c r="B68" s="29" t="s">
        <v>31</v>
      </c>
      <c r="C68" s="47">
        <f>SUM(C69:C70)</f>
        <v>271.4</v>
      </c>
      <c r="D68" s="47">
        <f>SUM(D69:D70)</f>
        <v>1308.3</v>
      </c>
      <c r="E68" s="47">
        <f>SUM(E69:E70)</f>
        <v>125.8</v>
      </c>
      <c r="F68" s="31">
        <f t="shared" si="4"/>
        <v>9.615531605900788</v>
      </c>
      <c r="G68" s="24">
        <f t="shared" si="3"/>
        <v>46.35224760501105</v>
      </c>
      <c r="I68" s="1"/>
      <c r="J68" s="1"/>
    </row>
    <row r="69" spans="1:10" ht="11.25">
      <c r="A69" s="42" t="s">
        <v>100</v>
      </c>
      <c r="B69" s="43" t="s">
        <v>101</v>
      </c>
      <c r="C69" s="48">
        <v>162.1</v>
      </c>
      <c r="D69" s="16">
        <v>886.8</v>
      </c>
      <c r="E69" s="16">
        <v>125.8</v>
      </c>
      <c r="F69" s="44">
        <f t="shared" si="4"/>
        <v>14.185836716283266</v>
      </c>
      <c r="G69" s="54">
        <f t="shared" si="3"/>
        <v>77.60641579272054</v>
      </c>
      <c r="I69" s="1"/>
      <c r="J69" s="1"/>
    </row>
    <row r="70" spans="1:10" s="45" customFormat="1" ht="22.5">
      <c r="A70" s="42" t="s">
        <v>48</v>
      </c>
      <c r="B70" s="35" t="s">
        <v>102</v>
      </c>
      <c r="C70" s="48">
        <v>109.3</v>
      </c>
      <c r="D70" s="16">
        <v>421.5</v>
      </c>
      <c r="E70" s="57" t="s">
        <v>103</v>
      </c>
      <c r="F70" s="44" t="e">
        <f t="shared" si="4"/>
        <v>#VALUE!</v>
      </c>
      <c r="G70" s="54" t="e">
        <f t="shared" si="3"/>
        <v>#VALUE!</v>
      </c>
      <c r="I70" s="46"/>
      <c r="J70" s="46"/>
    </row>
    <row r="71" spans="1:10" ht="11.25">
      <c r="A71" s="22"/>
      <c r="B71" s="29" t="s">
        <v>30</v>
      </c>
      <c r="C71" s="53">
        <f>C33+C40+C42+C46+C48+C54+C57+C61+C64+C66+C68</f>
        <v>42478.9</v>
      </c>
      <c r="D71" s="53">
        <f>D33+D40+D42+D46+D48+D54+D57+D61+D64+D66+D68</f>
        <v>218656.00000000003</v>
      </c>
      <c r="E71" s="53">
        <f>E33+E40+E42+E46+E48+E54+E57+E61+E64+E66+E68</f>
        <v>48693.600000000006</v>
      </c>
      <c r="F71" s="31">
        <f t="shared" si="4"/>
        <v>22.269500951265915</v>
      </c>
      <c r="G71" s="24">
        <f t="shared" si="3"/>
        <v>114.63008693727946</v>
      </c>
      <c r="H71" s="8"/>
      <c r="I71" s="13"/>
      <c r="J71" s="1"/>
    </row>
    <row r="72" spans="1:10" ht="22.5">
      <c r="A72" s="22"/>
      <c r="B72" s="29" t="s">
        <v>23</v>
      </c>
      <c r="C72" s="49">
        <f>C31-C71</f>
        <v>-1125.5000000000073</v>
      </c>
      <c r="D72" s="15">
        <f>D31-D71</f>
        <v>-3182.7000000000407</v>
      </c>
      <c r="E72" s="15">
        <f>E31-E71</f>
        <v>-1199.1000000000058</v>
      </c>
      <c r="F72" s="31">
        <f t="shared" si="4"/>
        <v>37.67555848807586</v>
      </c>
      <c r="G72" s="24">
        <f t="shared" si="3"/>
        <v>106.53931585961777</v>
      </c>
      <c r="H72" s="8"/>
      <c r="I72" s="12"/>
      <c r="J72" s="4"/>
    </row>
    <row r="73" spans="1:7" ht="11.25">
      <c r="A73" s="22"/>
      <c r="B73" s="60" t="s">
        <v>32</v>
      </c>
      <c r="C73" s="60"/>
      <c r="D73" s="60"/>
      <c r="E73" s="60"/>
      <c r="F73" s="60"/>
      <c r="G73" s="20"/>
    </row>
    <row r="74" spans="1:7" s="5" customFormat="1" ht="22.5">
      <c r="A74" s="34"/>
      <c r="B74" s="32" t="s">
        <v>24</v>
      </c>
      <c r="C74" s="32"/>
      <c r="D74" s="17"/>
      <c r="E74" s="17"/>
      <c r="F74" s="33"/>
      <c r="G74" s="33"/>
    </row>
    <row r="75" spans="1:7" ht="25.5" customHeight="1">
      <c r="A75" s="22"/>
      <c r="B75" s="35" t="s">
        <v>25</v>
      </c>
      <c r="C75" s="35"/>
      <c r="D75" s="17"/>
      <c r="E75" s="17"/>
      <c r="F75" s="33"/>
      <c r="G75" s="33"/>
    </row>
    <row r="76" spans="1:7" s="5" customFormat="1" ht="22.5">
      <c r="A76" s="34"/>
      <c r="B76" s="32" t="s">
        <v>2</v>
      </c>
      <c r="C76" s="32"/>
      <c r="D76" s="17"/>
      <c r="E76" s="17"/>
      <c r="F76" s="33"/>
      <c r="G76" s="33"/>
    </row>
    <row r="77" spans="1:7" s="5" customFormat="1" ht="22.5">
      <c r="A77" s="34"/>
      <c r="B77" s="32" t="s">
        <v>3</v>
      </c>
      <c r="C77" s="17">
        <v>1125.5</v>
      </c>
      <c r="D77" s="16">
        <v>3182.7</v>
      </c>
      <c r="E77" s="17">
        <v>1199.1</v>
      </c>
      <c r="F77" s="33"/>
      <c r="G77" s="33"/>
    </row>
    <row r="78" spans="1:7" ht="11.25">
      <c r="A78" s="22"/>
      <c r="B78" s="29" t="s">
        <v>30</v>
      </c>
      <c r="C78" s="15">
        <f>SUM(C74:C77)</f>
        <v>1125.5</v>
      </c>
      <c r="D78" s="15">
        <f>SUM(D74:D77)</f>
        <v>3182.7</v>
      </c>
      <c r="E78" s="15">
        <f>SUM(E74:E77)</f>
        <v>1199.1</v>
      </c>
      <c r="F78" s="31"/>
      <c r="G78" s="31"/>
    </row>
  </sheetData>
  <sheetProtection/>
  <mergeCells count="5">
    <mergeCell ref="B1:F3"/>
    <mergeCell ref="B7:F7"/>
    <mergeCell ref="B32:F32"/>
    <mergeCell ref="B73:F73"/>
    <mergeCell ref="A1:A4"/>
  </mergeCells>
  <printOptions horizontalCentered="1"/>
  <pageMargins left="0.5905511811023623" right="0.3937007874015748" top="0.5511811023622047" bottom="0.5905511811023623" header="0.5905511811023623" footer="0.5118110236220472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1</cp:lastModifiedBy>
  <cp:lastPrinted>2016-09-13T08:23:17Z</cp:lastPrinted>
  <dcterms:created xsi:type="dcterms:W3CDTF">2009-04-17T07:03:32Z</dcterms:created>
  <dcterms:modified xsi:type="dcterms:W3CDTF">2018-04-19T10:12:29Z</dcterms:modified>
  <cp:category/>
  <cp:version/>
  <cp:contentType/>
  <cp:contentStatus/>
</cp:coreProperties>
</file>